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tabRatio="722" activeTab="0"/>
  </bookViews>
  <sheets>
    <sheet name="1º Semestre" sheetId="1" r:id="rId1"/>
    <sheet name="Total ano 2000" sheetId="2" r:id="rId2"/>
    <sheet name="RELATÓRIO-Jan-Fev-2000" sheetId="3" r:id="rId3"/>
    <sheet name="RELATÓRIO-Mar-Abr-2000" sheetId="4" r:id="rId4"/>
    <sheet name="Dados-Mai-2000" sheetId="5" r:id="rId5"/>
    <sheet name="RELATÓRIO-Mai-2000" sheetId="6" r:id="rId6"/>
    <sheet name="Dados-Jun-2000" sheetId="7" r:id="rId7"/>
    <sheet name="RELATÓRIO-Jun-2000" sheetId="8" r:id="rId8"/>
    <sheet name="Dados-Jul-2000" sheetId="9" r:id="rId9"/>
    <sheet name="RELATÓRIO-Jul-2000" sheetId="10" r:id="rId10"/>
    <sheet name="Dados-Ago-2000" sheetId="11" r:id="rId11"/>
    <sheet name="RELATÓRIO-Ago-2000" sheetId="12" r:id="rId12"/>
    <sheet name="Dados-Set-2000" sheetId="13" r:id="rId13"/>
    <sheet name="RELATÓRIO-Set-2000" sheetId="14" r:id="rId14"/>
    <sheet name="Dados-Out-2000" sheetId="15" r:id="rId15"/>
    <sheet name="RELATÓRIO-Out-2000" sheetId="16" r:id="rId16"/>
    <sheet name="Dados-Nov-2000" sheetId="17" r:id="rId17"/>
    <sheet name="RELATÓRIO-Nov-2000" sheetId="18" r:id="rId18"/>
    <sheet name="Dados-Dez-2000" sheetId="19" r:id="rId19"/>
    <sheet name="RELATÓRIO-Dez-2000" sheetId="20" r:id="rId20"/>
  </sheets>
  <definedNames/>
  <calcPr fullCalcOnLoad="1"/>
</workbook>
</file>

<file path=xl/sharedStrings.xml><?xml version="1.0" encoding="utf-8"?>
<sst xmlns="http://schemas.openxmlformats.org/spreadsheetml/2006/main" count="1882" uniqueCount="100">
  <si>
    <t>PROCURADOR .:</t>
  </si>
  <si>
    <t>Álvaro José Mondini</t>
  </si>
  <si>
    <t>PROCURADORA .:</t>
  </si>
  <si>
    <t>Alessandra Tonelli</t>
  </si>
  <si>
    <t>Taitalo F. Coelho de Souza</t>
  </si>
  <si>
    <t>Tatiana Coral M. de Lima</t>
  </si>
  <si>
    <t>Rosane M. Tonon Ribeiro</t>
  </si>
  <si>
    <t>Osny Bittencourt Batista</t>
  </si>
  <si>
    <t>Celso Antônio de Carvalho</t>
  </si>
  <si>
    <t>Lendro da Silva Zanini</t>
  </si>
  <si>
    <t>Carlos D. Silva Soares</t>
  </si>
  <si>
    <t>Gerson Luiz Schwerdt</t>
  </si>
  <si>
    <t>Luiz Dagoberto C. Brião</t>
  </si>
  <si>
    <t>Marcos César Averbeck</t>
  </si>
  <si>
    <t>Ezequiel Pires</t>
  </si>
  <si>
    <t>Carlos Alberto Carlesso</t>
  </si>
  <si>
    <t>Christina M. V. P. Caputo</t>
  </si>
  <si>
    <t>Elenise Magnus Hendler</t>
  </si>
  <si>
    <t>Ederson Pires</t>
  </si>
  <si>
    <t>Tarcísio Adada</t>
  </si>
  <si>
    <t>Eliane L. Araújo Andriolli</t>
  </si>
  <si>
    <t>José Hamilton Rujanoski</t>
  </si>
  <si>
    <t>Rosane M. T. Ribeiro</t>
  </si>
  <si>
    <t>Carla B. Debiasi Rodrigues</t>
  </si>
  <si>
    <t>Regional .............:</t>
  </si>
  <si>
    <t>Blumenau</t>
  </si>
  <si>
    <t>Regional ...............:</t>
  </si>
  <si>
    <t>Caçador</t>
  </si>
  <si>
    <t>Chapecó</t>
  </si>
  <si>
    <t>Criciúma</t>
  </si>
  <si>
    <t>Curitibanos</t>
  </si>
  <si>
    <t>Florianópolis</t>
  </si>
  <si>
    <t>Itajaí</t>
  </si>
  <si>
    <t>Joaçaba</t>
  </si>
  <si>
    <t>Regional ..............:</t>
  </si>
  <si>
    <t>Joinville</t>
  </si>
  <si>
    <t>Lages</t>
  </si>
  <si>
    <t>Mafra</t>
  </si>
  <si>
    <t>Rio do Sul</t>
  </si>
  <si>
    <t>Tubarão</t>
  </si>
  <si>
    <t>Qtdade. CDA's</t>
  </si>
  <si>
    <t>Valor (R$)</t>
  </si>
  <si>
    <t>MOVIMENTAÇÃO DE CDA´S NO MÊSES DE JANEIRO/FEVEREIRO/2000</t>
  </si>
  <si>
    <t>SALDO ANTERIOR</t>
  </si>
  <si>
    <t>RECEBIDAS</t>
  </si>
  <si>
    <t>DEVOLVIDAS</t>
  </si>
  <si>
    <t>EXPEDIDAS</t>
  </si>
  <si>
    <t>SALDO ATUAL</t>
  </si>
  <si>
    <t>GERAR</t>
  </si>
  <si>
    <t>Procuradores</t>
  </si>
  <si>
    <t>EXPEDIDAS ÀS PROCURADORIAS REGIONAIS</t>
  </si>
  <si>
    <t>REGIONAL</t>
  </si>
  <si>
    <t>PROCURADOR</t>
  </si>
  <si>
    <t>QUANT.</t>
  </si>
  <si>
    <t>VALOR - R$</t>
  </si>
  <si>
    <t>Caio Alexandre Wolff</t>
  </si>
  <si>
    <t>Taitalo Faoro Coelho de Souza</t>
  </si>
  <si>
    <t>Leandro da Silva Zanini</t>
  </si>
  <si>
    <t xml:space="preserve">Carlos D. Silva Soares </t>
  </si>
  <si>
    <t>Christina M. V. Pompeu Caputo</t>
  </si>
  <si>
    <t>Eliane Lima Araújo Andriolli</t>
  </si>
  <si>
    <t>Carla Beatriz Debiasi</t>
  </si>
  <si>
    <t>TOTAL GERAL</t>
  </si>
  <si>
    <t>RICARDO DE ARAÚJO GAMA</t>
  </si>
  <si>
    <t>Procurador do Estado</t>
  </si>
  <si>
    <t>Coordenador da PROFIS</t>
  </si>
  <si>
    <t>MOVIMENTAÇÃO DE CDAs NOS MESES DE MARÇO E ABRIL/2000</t>
  </si>
  <si>
    <t>Juliano Dossena</t>
  </si>
  <si>
    <t>Marcos Cesar Averbeck</t>
  </si>
  <si>
    <t>MOVIMENTAÇÃO DE CDA's NO MÊS DE MAIO/2000</t>
  </si>
  <si>
    <t>MOVIMENTAÇÃO DE CDA's NO MÊS DE JUNHO/2000</t>
  </si>
  <si>
    <t>MOVIMENTAÇÃO DE CDA's NO MÊS DE JULHO/2000</t>
  </si>
  <si>
    <t>MOVIMENTAÇÃO DE CDA's NO MÊS DE AGOSTO/2000</t>
  </si>
  <si>
    <t>MOVIMENTAÇÃO DE CDA's NO MÊS DE SETEMBRO/2000</t>
  </si>
  <si>
    <t>MOVIMENTAÇÃO DE CDA's NO MÊS DE OUTUBRO/2000</t>
  </si>
  <si>
    <t>MOVIMENTAÇÃO DE CDA's NO MÊS DE NOVEMBRO/2000</t>
  </si>
  <si>
    <t>MOVIMENTAÇÃO DE CDA's NO MÊS DE DEZEMBRO/2000</t>
  </si>
  <si>
    <t xml:space="preserve">                  </t>
  </si>
  <si>
    <t xml:space="preserve">          </t>
  </si>
  <si>
    <t>Rosane Tonon M. Ribeiro</t>
  </si>
  <si>
    <t>MOVIMENTAÇÃO DE CDA´S NO PRIMEIRO SEMESTRE DE 2000</t>
  </si>
  <si>
    <t>Florianópolis, 10 de julho de 2000</t>
  </si>
  <si>
    <t>Carlos Dalmiro Silva Soares</t>
  </si>
  <si>
    <t xml:space="preserve">Carlos Dalmiro Silva Soares </t>
  </si>
  <si>
    <t xml:space="preserve">          4 1 </t>
  </si>
  <si>
    <t xml:space="preserve"> </t>
  </si>
  <si>
    <t>Moacir Frassetto</t>
  </si>
  <si>
    <t>Moacir  Frassetto</t>
  </si>
  <si>
    <t>MOVIMENTAÇÃO DE CDA´S NO ANO DE 2000</t>
  </si>
  <si>
    <t>Carla Beatriz Debiasi Rodrigues</t>
  </si>
  <si>
    <t>Leandro Zanini/Juliano Dossena</t>
  </si>
  <si>
    <t>TOTAL REG. BLUMENAU</t>
  </si>
  <si>
    <t>TOTAL REG. CHAPECÓ</t>
  </si>
  <si>
    <t>TOTAL REG. CRICIÚMA</t>
  </si>
  <si>
    <t>TOTAL REG. ITAJAÍ</t>
  </si>
  <si>
    <t>TOTAL REG. JOAÇABA</t>
  </si>
  <si>
    <t>TOTAL REG. JOINVILLE</t>
  </si>
  <si>
    <t>TOTAL REG. FLORIANÓPOLIS</t>
  </si>
  <si>
    <t>Carla  B. D. Rodrigues</t>
  </si>
  <si>
    <t>Florianópolis, 11 de janeiro de 2001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</si>
</sst>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#,##0.000"/>
    <numFmt numFmtId="174" formatCode="_(&quot;R$ &quot;* #,##0.0_);_(&quot;R$ &quot;* \(#,##0.0\);_(&quot;R$ &quot;* &quot;-&quot;??_);_(@_)"/>
    <numFmt numFmtId="175" formatCode="_(&quot;R$ &quot;* #,##0_);_(&quot;R$ &quot;* \(#,##0\);_(&quot;R$ &quot;* &quot;-&quot;??_);_(@_)"/>
    <numFmt numFmtId="176" formatCode="#,##0.0_);\(#,##0.0\)"/>
    <numFmt numFmtId="177" formatCode="0.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9" fontId="4" fillId="4" borderId="6" xfId="15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centerContinuous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4" fontId="4" fillId="0" borderId="23" xfId="0" applyNumberFormat="1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19" applyNumberFormat="1" applyFont="1" applyBorder="1" applyAlignment="1">
      <alignment horizontal="center"/>
    </xf>
    <xf numFmtId="44" fontId="4" fillId="0" borderId="27" xfId="0" applyNumberFormat="1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44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6" xfId="17" applyFont="1" applyBorder="1" applyAlignment="1">
      <alignment/>
    </xf>
    <xf numFmtId="0" fontId="4" fillId="0" borderId="26" xfId="0" applyFont="1" applyBorder="1" applyAlignment="1">
      <alignment horizontal="center"/>
    </xf>
    <xf numFmtId="44" fontId="4" fillId="0" borderId="3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44" fontId="4" fillId="0" borderId="35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4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44" fontId="4" fillId="0" borderId="38" xfId="17" applyFont="1" applyBorder="1" applyAlignment="1">
      <alignment/>
    </xf>
    <xf numFmtId="0" fontId="4" fillId="0" borderId="21" xfId="0" applyFont="1" applyBorder="1" applyAlignment="1">
      <alignment horizontal="center"/>
    </xf>
    <xf numFmtId="44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 horizontal="center"/>
    </xf>
    <xf numFmtId="44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8" xfId="0" applyFont="1" applyBorder="1" applyAlignment="1">
      <alignment horizontal="center"/>
    </xf>
    <xf numFmtId="44" fontId="4" fillId="0" borderId="4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44" fontId="4" fillId="0" borderId="3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44" fontId="4" fillId="0" borderId="2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8" xfId="0" applyFont="1" applyBorder="1" applyAlignment="1">
      <alignment/>
    </xf>
    <xf numFmtId="44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44" fontId="4" fillId="0" borderId="6" xfId="17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4" fontId="4" fillId="0" borderId="5" xfId="17" applyFont="1" applyBorder="1" applyAlignment="1">
      <alignment/>
    </xf>
    <xf numFmtId="44" fontId="4" fillId="0" borderId="39" xfId="0" applyNumberFormat="1" applyFont="1" applyBorder="1" applyAlignment="1">
      <alignment/>
    </xf>
    <xf numFmtId="44" fontId="4" fillId="0" borderId="32" xfId="0" applyNumberFormat="1" applyFont="1" applyBorder="1" applyAlignment="1">
      <alignment/>
    </xf>
    <xf numFmtId="44" fontId="4" fillId="0" borderId="41" xfId="0" applyNumberFormat="1" applyFont="1" applyBorder="1" applyAlignment="1">
      <alignment/>
    </xf>
    <xf numFmtId="44" fontId="4" fillId="0" borderId="35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0" xfId="0" applyFont="1" applyBorder="1" applyAlignment="1">
      <alignment/>
    </xf>
    <xf numFmtId="44" fontId="4" fillId="0" borderId="38" xfId="17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44" fontId="4" fillId="0" borderId="3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44" fontId="4" fillId="0" borderId="3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41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69" fontId="4" fillId="0" borderId="39" xfId="15" applyFont="1" applyBorder="1" applyAlignment="1">
      <alignment horizontal="center"/>
    </xf>
    <xf numFmtId="169" fontId="4" fillId="0" borderId="41" xfId="15" applyFont="1" applyBorder="1" applyAlignment="1">
      <alignment horizontal="center"/>
    </xf>
    <xf numFmtId="169" fontId="4" fillId="0" borderId="0" xfId="15" applyFont="1" applyAlignment="1">
      <alignment/>
    </xf>
    <xf numFmtId="169" fontId="4" fillId="2" borderId="6" xfId="15" applyFont="1" applyFill="1" applyBorder="1" applyAlignment="1">
      <alignment horizontal="center"/>
    </xf>
    <xf numFmtId="169" fontId="4" fillId="3" borderId="5" xfId="15" applyFont="1" applyFill="1" applyBorder="1" applyAlignment="1">
      <alignment horizontal="center"/>
    </xf>
    <xf numFmtId="169" fontId="4" fillId="3" borderId="8" xfId="15" applyFont="1" applyFill="1" applyBorder="1" applyAlignment="1">
      <alignment horizontal="center"/>
    </xf>
    <xf numFmtId="169" fontId="4" fillId="0" borderId="30" xfId="15" applyFont="1" applyBorder="1" applyAlignment="1">
      <alignment horizontal="center"/>
    </xf>
    <xf numFmtId="169" fontId="4" fillId="0" borderId="0" xfId="15" applyFont="1" applyAlignment="1">
      <alignment horizontal="center"/>
    </xf>
    <xf numFmtId="169" fontId="4" fillId="0" borderId="39" xfId="15" applyFont="1" applyBorder="1" applyAlignment="1">
      <alignment/>
    </xf>
    <xf numFmtId="169" fontId="4" fillId="0" borderId="41" xfId="15" applyFont="1" applyBorder="1" applyAlignment="1">
      <alignment/>
    </xf>
    <xf numFmtId="169" fontId="4" fillId="0" borderId="30" xfId="15" applyFont="1" applyBorder="1" applyAlignment="1">
      <alignment/>
    </xf>
    <xf numFmtId="169" fontId="4" fillId="0" borderId="40" xfId="15" applyFont="1" applyBorder="1" applyAlignment="1">
      <alignment horizontal="center"/>
    </xf>
    <xf numFmtId="0" fontId="4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4" fillId="0" borderId="52" xfId="0" applyNumberFormat="1" applyFont="1" applyBorder="1" applyAlignment="1">
      <alignment horizontal="center"/>
    </xf>
    <xf numFmtId="3" fontId="4" fillId="0" borderId="51" xfId="0" applyNumberFormat="1" applyFont="1" applyBorder="1" applyAlignment="1">
      <alignment horizontal="centerContinuous"/>
    </xf>
    <xf numFmtId="0" fontId="4" fillId="0" borderId="55" xfId="0" applyFont="1" applyBorder="1" applyAlignment="1">
      <alignment horizontal="center"/>
    </xf>
    <xf numFmtId="3" fontId="4" fillId="0" borderId="51" xfId="0" applyNumberFormat="1" applyFont="1" applyBorder="1" applyAlignment="1">
      <alignment horizontal="center"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60" xfId="0" applyFont="1" applyBorder="1" applyAlignment="1">
      <alignment/>
    </xf>
    <xf numFmtId="169" fontId="4" fillId="0" borderId="61" xfId="15" applyFont="1" applyBorder="1" applyAlignment="1">
      <alignment horizontal="center"/>
    </xf>
    <xf numFmtId="169" fontId="4" fillId="0" borderId="60" xfId="15" applyFont="1" applyBorder="1" applyAlignment="1">
      <alignment horizontal="center"/>
    </xf>
    <xf numFmtId="169" fontId="4" fillId="0" borderId="55" xfId="15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0" xfId="19" applyNumberFormat="1" applyFont="1" applyBorder="1" applyAlignment="1">
      <alignment horizontal="center"/>
    </xf>
    <xf numFmtId="169" fontId="4" fillId="0" borderId="52" xfId="15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60" xfId="0" applyFont="1" applyBorder="1" applyAlignment="1">
      <alignment horizontal="center"/>
    </xf>
    <xf numFmtId="169" fontId="4" fillId="0" borderId="61" xfId="15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169" fontId="4" fillId="0" borderId="55" xfId="15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3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74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4" fillId="5" borderId="52" xfId="0" applyFont="1" applyFill="1" applyBorder="1" applyAlignment="1">
      <alignment/>
    </xf>
    <xf numFmtId="0" fontId="4" fillId="5" borderId="24" xfId="0" applyFont="1" applyFill="1" applyBorder="1" applyAlignment="1">
      <alignment/>
    </xf>
    <xf numFmtId="0" fontId="4" fillId="5" borderId="25" xfId="0" applyFont="1" applyFill="1" applyBorder="1" applyAlignment="1">
      <alignment/>
    </xf>
    <xf numFmtId="0" fontId="4" fillId="5" borderId="26" xfId="0" applyFont="1" applyFill="1" applyBorder="1" applyAlignment="1">
      <alignment/>
    </xf>
    <xf numFmtId="0" fontId="4" fillId="5" borderId="52" xfId="0" applyFont="1" applyFill="1" applyBorder="1" applyAlignment="1">
      <alignment horizontal="center"/>
    </xf>
    <xf numFmtId="44" fontId="4" fillId="5" borderId="52" xfId="0" applyNumberFormat="1" applyFont="1" applyFill="1" applyBorder="1" applyAlignment="1">
      <alignment/>
    </xf>
    <xf numFmtId="0" fontId="4" fillId="5" borderId="52" xfId="0" applyFont="1" applyFill="1" applyBorder="1" applyAlignment="1">
      <alignment horizontal="centerContinuous"/>
    </xf>
    <xf numFmtId="0" fontId="0" fillId="5" borderId="53" xfId="0" applyFont="1" applyFill="1" applyBorder="1" applyAlignment="1">
      <alignment horizontal="centerContinuous"/>
    </xf>
    <xf numFmtId="0" fontId="0" fillId="5" borderId="54" xfId="0" applyFont="1" applyFill="1" applyBorder="1" applyAlignment="1">
      <alignment horizontal="centerContinuous"/>
    </xf>
    <xf numFmtId="0" fontId="0" fillId="5" borderId="53" xfId="0" applyFont="1" applyFill="1" applyBorder="1" applyAlignment="1">
      <alignment horizontal="center"/>
    </xf>
    <xf numFmtId="0" fontId="0" fillId="5" borderId="7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Continuous"/>
    </xf>
    <xf numFmtId="0" fontId="4" fillId="5" borderId="25" xfId="0" applyFont="1" applyFill="1" applyBorder="1" applyAlignment="1">
      <alignment horizontal="centerContinuous"/>
    </xf>
    <xf numFmtId="0" fontId="4" fillId="5" borderId="24" xfId="0" applyFont="1" applyFill="1" applyBorder="1" applyAlignment="1">
      <alignment horizontal="center"/>
    </xf>
    <xf numFmtId="0" fontId="4" fillId="5" borderId="5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80" xfId="0" applyFont="1" applyBorder="1" applyAlignment="1">
      <alignment horizontal="center"/>
    </xf>
    <xf numFmtId="169" fontId="4" fillId="0" borderId="35" xfId="15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0" fontId="4" fillId="0" borderId="47" xfId="0" applyFont="1" applyBorder="1" applyAlignment="1">
      <alignment/>
    </xf>
    <xf numFmtId="169" fontId="4" fillId="0" borderId="27" xfId="15" applyFont="1" applyBorder="1" applyAlignment="1">
      <alignment/>
    </xf>
    <xf numFmtId="169" fontId="4" fillId="0" borderId="81" xfId="15" applyFont="1" applyBorder="1" applyAlignment="1">
      <alignment/>
    </xf>
    <xf numFmtId="0" fontId="4" fillId="0" borderId="82" xfId="0" applyFont="1" applyBorder="1" applyAlignment="1">
      <alignment horizontal="center"/>
    </xf>
    <xf numFmtId="169" fontId="4" fillId="0" borderId="0" xfId="15" applyFont="1" applyBorder="1" applyAlignment="1">
      <alignment/>
    </xf>
    <xf numFmtId="3" fontId="0" fillId="0" borderId="52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Continuous"/>
    </xf>
    <xf numFmtId="3" fontId="0" fillId="0" borderId="5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52" xfId="0" applyNumberFormat="1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34" xfId="0" applyFont="1" applyBorder="1" applyAlignment="1">
      <alignment/>
    </xf>
    <xf numFmtId="3" fontId="8" fillId="0" borderId="61" xfId="0" applyNumberFormat="1" applyFont="1" applyBorder="1" applyAlignment="1">
      <alignment horizontal="center"/>
    </xf>
    <xf numFmtId="169" fontId="8" fillId="0" borderId="61" xfId="15" applyFont="1" applyBorder="1" applyAlignment="1">
      <alignment horizontal="center"/>
    </xf>
    <xf numFmtId="0" fontId="8" fillId="0" borderId="59" xfId="0" applyFont="1" applyBorder="1" applyAlignment="1">
      <alignment/>
    </xf>
    <xf numFmtId="0" fontId="8" fillId="0" borderId="60" xfId="0" applyFont="1" applyBorder="1" applyAlignment="1">
      <alignment/>
    </xf>
    <xf numFmtId="3" fontId="8" fillId="0" borderId="60" xfId="19" applyNumberFormat="1" applyFont="1" applyBorder="1" applyAlignment="1">
      <alignment horizontal="center"/>
    </xf>
    <xf numFmtId="169" fontId="8" fillId="0" borderId="60" xfId="15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3" fontId="8" fillId="0" borderId="55" xfId="0" applyNumberFormat="1" applyFont="1" applyBorder="1" applyAlignment="1">
      <alignment horizontal="center"/>
    </xf>
    <xf numFmtId="169" fontId="8" fillId="0" borderId="55" xfId="15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6" xfId="0" applyFont="1" applyBorder="1" applyAlignment="1">
      <alignment/>
    </xf>
    <xf numFmtId="3" fontId="9" fillId="0" borderId="26" xfId="0" applyNumberFormat="1" applyFont="1" applyBorder="1" applyAlignment="1">
      <alignment horizontal="center"/>
    </xf>
    <xf numFmtId="169" fontId="9" fillId="0" borderId="26" xfId="15" applyFont="1" applyBorder="1" applyAlignment="1">
      <alignment horizontal="center"/>
    </xf>
    <xf numFmtId="0" fontId="8" fillId="0" borderId="52" xfId="0" applyFont="1" applyBorder="1" applyAlignment="1">
      <alignment/>
    </xf>
    <xf numFmtId="169" fontId="8" fillId="0" borderId="52" xfId="15" applyFont="1" applyBorder="1" applyAlignment="1">
      <alignment horizontal="center"/>
    </xf>
    <xf numFmtId="0" fontId="8" fillId="0" borderId="62" xfId="0" applyFont="1" applyBorder="1" applyAlignment="1">
      <alignment/>
    </xf>
    <xf numFmtId="0" fontId="8" fillId="0" borderId="64" xfId="0" applyFont="1" applyBorder="1" applyAlignment="1">
      <alignment/>
    </xf>
    <xf numFmtId="169" fontId="8" fillId="0" borderId="61" xfId="15" applyFont="1" applyBorder="1" applyAlignment="1">
      <alignment/>
    </xf>
    <xf numFmtId="0" fontId="8" fillId="0" borderId="65" xfId="0" applyFont="1" applyBorder="1" applyAlignment="1">
      <alignment/>
    </xf>
    <xf numFmtId="0" fontId="8" fillId="0" borderId="66" xfId="0" applyFont="1" applyBorder="1" applyAlignment="1">
      <alignment/>
    </xf>
    <xf numFmtId="3" fontId="8" fillId="0" borderId="60" xfId="0" applyNumberFormat="1" applyFont="1" applyBorder="1" applyAlignment="1">
      <alignment horizontal="center"/>
    </xf>
    <xf numFmtId="0" fontId="8" fillId="0" borderId="67" xfId="0" applyFont="1" applyBorder="1" applyAlignment="1">
      <alignment/>
    </xf>
    <xf numFmtId="0" fontId="8" fillId="0" borderId="55" xfId="0" applyFont="1" applyBorder="1" applyAlignment="1">
      <alignment/>
    </xf>
    <xf numFmtId="0" fontId="9" fillId="0" borderId="67" xfId="0" applyFont="1" applyBorder="1" applyAlignment="1">
      <alignment/>
    </xf>
    <xf numFmtId="0" fontId="9" fillId="0" borderId="55" xfId="0" applyFont="1" applyBorder="1" applyAlignment="1">
      <alignment/>
    </xf>
    <xf numFmtId="3" fontId="9" fillId="0" borderId="55" xfId="0" applyNumberFormat="1" applyFont="1" applyBorder="1" applyAlignment="1">
      <alignment horizontal="center"/>
    </xf>
    <xf numFmtId="169" fontId="9" fillId="0" borderId="55" xfId="15" applyFont="1" applyBorder="1" applyAlignment="1">
      <alignment horizontal="center"/>
    </xf>
    <xf numFmtId="0" fontId="8" fillId="0" borderId="83" xfId="0" applyFont="1" applyBorder="1" applyAlignment="1">
      <alignment/>
    </xf>
    <xf numFmtId="0" fontId="8" fillId="0" borderId="84" xfId="0" applyFont="1" applyBorder="1" applyAlignment="1">
      <alignment/>
    </xf>
    <xf numFmtId="3" fontId="8" fillId="0" borderId="84" xfId="0" applyNumberFormat="1" applyFont="1" applyBorder="1" applyAlignment="1">
      <alignment horizontal="center"/>
    </xf>
    <xf numFmtId="169" fontId="8" fillId="0" borderId="84" xfId="15" applyFont="1" applyBorder="1" applyAlignment="1">
      <alignment horizontal="center"/>
    </xf>
    <xf numFmtId="43" fontId="8" fillId="0" borderId="0" xfId="0" applyNumberFormat="1" applyFont="1" applyAlignment="1">
      <alignment/>
    </xf>
    <xf numFmtId="0" fontId="8" fillId="0" borderId="69" xfId="0" applyFont="1" applyBorder="1" applyAlignment="1">
      <alignment/>
    </xf>
    <xf numFmtId="0" fontId="8" fillId="0" borderId="71" xfId="0" applyFont="1" applyBorder="1" applyAlignment="1">
      <alignment/>
    </xf>
    <xf numFmtId="0" fontId="9" fillId="0" borderId="85" xfId="0" applyFont="1" applyBorder="1" applyAlignment="1">
      <alignment/>
    </xf>
    <xf numFmtId="0" fontId="9" fillId="0" borderId="86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169" fontId="8" fillId="0" borderId="55" xfId="15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3" xfId="0" applyFont="1" applyBorder="1" applyAlignment="1">
      <alignment/>
    </xf>
    <xf numFmtId="169" fontId="9" fillId="0" borderId="33" xfId="15" applyFont="1" applyBorder="1" applyAlignment="1">
      <alignment/>
    </xf>
    <xf numFmtId="0" fontId="8" fillId="0" borderId="72" xfId="0" applyFont="1" applyBorder="1" applyAlignment="1">
      <alignment/>
    </xf>
    <xf numFmtId="0" fontId="8" fillId="0" borderId="61" xfId="0" applyFont="1" applyBorder="1" applyAlignment="1">
      <alignment/>
    </xf>
    <xf numFmtId="169" fontId="9" fillId="0" borderId="33" xfId="15" applyFont="1" applyBorder="1" applyAlignment="1">
      <alignment horizontal="center"/>
    </xf>
    <xf numFmtId="0" fontId="8" fillId="0" borderId="77" xfId="0" applyFont="1" applyBorder="1" applyAlignment="1">
      <alignment/>
    </xf>
    <xf numFmtId="0" fontId="8" fillId="0" borderId="78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0" xfId="0" applyFont="1" applyBorder="1" applyAlignment="1">
      <alignment/>
    </xf>
    <xf numFmtId="169" fontId="8" fillId="0" borderId="40" xfId="15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1" fillId="5" borderId="52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3" fontId="1" fillId="5" borderId="52" xfId="0" applyNumberFormat="1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Continuous"/>
    </xf>
    <xf numFmtId="0" fontId="1" fillId="5" borderId="53" xfId="0" applyFont="1" applyFill="1" applyBorder="1" applyAlignment="1">
      <alignment horizontal="centerContinuous"/>
    </xf>
    <xf numFmtId="0" fontId="1" fillId="5" borderId="53" xfId="0" applyFont="1" applyFill="1" applyBorder="1" applyAlignment="1">
      <alignment horizontal="center"/>
    </xf>
    <xf numFmtId="3" fontId="1" fillId="5" borderId="79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Continuous"/>
    </xf>
    <xf numFmtId="0" fontId="1" fillId="5" borderId="24" xfId="0" applyFont="1" applyFill="1" applyBorder="1" applyAlignment="1">
      <alignment horizontal="center"/>
    </xf>
    <xf numFmtId="3" fontId="1" fillId="5" borderId="5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169" fontId="1" fillId="5" borderId="52" xfId="15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60" xfId="0" applyFont="1" applyBorder="1" applyAlignment="1">
      <alignment horizontal="center" vertical="center"/>
    </xf>
    <xf numFmtId="169" fontId="4" fillId="0" borderId="61" xfId="15" applyFont="1" applyBorder="1" applyAlignment="1">
      <alignment horizontal="center" vertical="center"/>
    </xf>
    <xf numFmtId="169" fontId="4" fillId="0" borderId="60" xfId="15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5" borderId="72" xfId="0" applyFont="1" applyFill="1" applyBorder="1" applyAlignment="1">
      <alignment horizontal="center" vertical="center"/>
    </xf>
    <xf numFmtId="0" fontId="0" fillId="5" borderId="67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69" fontId="4" fillId="0" borderId="55" xfId="15" applyFont="1" applyBorder="1" applyAlignment="1">
      <alignment horizontal="center" vertical="center"/>
    </xf>
    <xf numFmtId="169" fontId="8" fillId="0" borderId="61" xfId="15" applyFont="1" applyBorder="1" applyAlignment="1">
      <alignment horizontal="center" vertical="center"/>
    </xf>
    <xf numFmtId="169" fontId="8" fillId="0" borderId="60" xfId="15" applyFont="1" applyBorder="1" applyAlignment="1">
      <alignment horizontal="center" vertical="center"/>
    </xf>
    <xf numFmtId="3" fontId="8" fillId="0" borderId="87" xfId="0" applyNumberFormat="1" applyFont="1" applyBorder="1" applyAlignment="1">
      <alignment horizontal="center" vertical="center"/>
    </xf>
    <xf numFmtId="3" fontId="8" fillId="0" borderId="88" xfId="0" applyNumberFormat="1" applyFont="1" applyBorder="1" applyAlignment="1">
      <alignment horizontal="center" vertical="center"/>
    </xf>
    <xf numFmtId="169" fontId="8" fillId="0" borderId="87" xfId="15" applyFont="1" applyBorder="1" applyAlignment="1">
      <alignment horizontal="center" vertical="center"/>
    </xf>
    <xf numFmtId="169" fontId="8" fillId="0" borderId="88" xfId="15" applyFont="1" applyBorder="1" applyAlignment="1">
      <alignment horizontal="center" vertical="center"/>
    </xf>
    <xf numFmtId="3" fontId="8" fillId="0" borderId="79" xfId="0" applyNumberFormat="1" applyFont="1" applyBorder="1" applyAlignment="1">
      <alignment horizontal="center" vertical="center"/>
    </xf>
    <xf numFmtId="169" fontId="8" fillId="0" borderId="79" xfId="15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8" fillId="0" borderId="55" xfId="0" applyNumberFormat="1" applyFont="1" applyBorder="1" applyAlignment="1">
      <alignment horizontal="center" vertical="center"/>
    </xf>
    <xf numFmtId="169" fontId="8" fillId="0" borderId="55" xfId="15" applyFont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/>
    </xf>
    <xf numFmtId="0" fontId="1" fillId="5" borderId="67" xfId="0" applyFont="1" applyFill="1" applyBorder="1" applyAlignment="1">
      <alignment horizontal="center" vertical="center"/>
    </xf>
    <xf numFmtId="0" fontId="1" fillId="5" borderId="61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4" fontId="4" fillId="0" borderId="38" xfId="0" applyNumberFormat="1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44" fontId="4" fillId="0" borderId="32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Moeda_Relatório CDA 2000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showGridLines="0" tabSelected="1" workbookViewId="0" topLeftCell="A1">
      <selection activeCell="A6" sqref="A6"/>
    </sheetView>
  </sheetViews>
  <sheetFormatPr defaultColWidth="9.140625" defaultRowHeight="12.75"/>
  <cols>
    <col min="1" max="1" width="17.421875" style="1" customWidth="1"/>
    <col min="2" max="2" width="10.140625" style="1" customWidth="1"/>
    <col min="3" max="3" width="10.8515625" style="1" customWidth="1"/>
    <col min="4" max="4" width="13.421875" style="1" customWidth="1"/>
    <col min="5" max="5" width="13.7109375" style="1" customWidth="1"/>
    <col min="6" max="6" width="20.421875" style="1" customWidth="1"/>
    <col min="7" max="8" width="13.7109375" style="1" customWidth="1"/>
    <col min="9" max="16384" width="9.140625" style="1" customWidth="1"/>
  </cols>
  <sheetData>
    <row r="2" spans="1:6" ht="15.75">
      <c r="A2" s="12" t="s">
        <v>80</v>
      </c>
      <c r="B2" s="12"/>
      <c r="C2" s="12"/>
      <c r="D2" s="12"/>
      <c r="E2" s="12"/>
      <c r="F2" s="12"/>
    </row>
    <row r="3" spans="1:3" ht="15">
      <c r="A3" s="13"/>
      <c r="B3" s="52"/>
      <c r="C3" s="52"/>
    </row>
    <row r="4" spans="1:6" ht="14.25">
      <c r="A4" s="313" t="s">
        <v>43</v>
      </c>
      <c r="B4" s="207" t="s">
        <v>44</v>
      </c>
      <c r="C4" s="208"/>
      <c r="D4" s="209" t="s">
        <v>45</v>
      </c>
      <c r="E4" s="210" t="s">
        <v>46</v>
      </c>
      <c r="F4" s="315" t="s">
        <v>47</v>
      </c>
    </row>
    <row r="5" spans="1:6" ht="14.25">
      <c r="A5" s="314"/>
      <c r="B5" s="211" t="s">
        <v>48</v>
      </c>
      <c r="C5" s="212"/>
      <c r="D5" s="213" t="s">
        <v>48</v>
      </c>
      <c r="E5" s="214" t="s">
        <v>49</v>
      </c>
      <c r="F5" s="316"/>
    </row>
    <row r="6" spans="1:6" ht="14.25">
      <c r="A6" s="163">
        <v>73</v>
      </c>
      <c r="B6" s="164">
        <f>'RELATÓRIO-Jan-Fev-2000'!B7+'RELATÓRIO-Mar-Abr-2000'!B7+'RELATÓRIO-Mai-2000'!B7+'RELATÓRIO-Jun-2000'!B7</f>
        <v>9021</v>
      </c>
      <c r="C6" s="164"/>
      <c r="D6" s="166">
        <f>'RELATÓRIO-Jan-Fev-2000'!C7+'RELATÓRIO-Mar-Abr-2000'!C7+'RELATÓRIO-Mai-2000'!C7+'RELATÓRIO-Jun-2000'!C7</f>
        <v>381</v>
      </c>
      <c r="E6" s="166">
        <f>'RELATÓRIO-Jan-Fev-2000'!D7+'RELATÓRIO-Mar-Abr-2000'!D7+'RELATÓRIO-Mai-2000'!D7+'RELATÓRIO-Jun-2000'!D7</f>
        <v>5950</v>
      </c>
      <c r="F6" s="163">
        <v>2763</v>
      </c>
    </row>
    <row r="8" spans="1:6" ht="15.75">
      <c r="A8" s="25" t="s">
        <v>50</v>
      </c>
      <c r="B8" s="25"/>
      <c r="C8" s="25"/>
      <c r="D8" s="25"/>
      <c r="E8" s="25"/>
      <c r="F8" s="25"/>
    </row>
    <row r="10" spans="1:6" ht="14.25">
      <c r="A10" s="204" t="s">
        <v>51</v>
      </c>
      <c r="B10" s="206" t="s">
        <v>52</v>
      </c>
      <c r="C10" s="206"/>
      <c r="D10" s="206"/>
      <c r="E10" s="204" t="s">
        <v>53</v>
      </c>
      <c r="F10" s="204" t="s">
        <v>54</v>
      </c>
    </row>
    <row r="11" spans="1:6" ht="14.25">
      <c r="A11" s="307" t="s">
        <v>25</v>
      </c>
      <c r="B11" s="158" t="s">
        <v>1</v>
      </c>
      <c r="C11" s="159"/>
      <c r="D11" s="160"/>
      <c r="E11" s="175">
        <f>'RELATÓRIO-Jan-Fev-2000'!D13+'RELATÓRIO-Mar-Abr-2000'!D13+'RELATÓRIO-Mai-2000'!D13+'RELATÓRIO-Jun-2000'!D13</f>
        <v>390</v>
      </c>
      <c r="F11" s="172">
        <f>'RELATÓRIO-Jan-Fev-2000'!E13+'RELATÓRIO-Mar-Abr-2000'!E13+'RELATÓRIO-Mai-2000'!E13+'RELATÓRIO-Jun-2000'!E13</f>
        <v>8431936.214</v>
      </c>
    </row>
    <row r="12" spans="1:6" ht="14.25">
      <c r="A12" s="308"/>
      <c r="B12" s="170" t="s">
        <v>55</v>
      </c>
      <c r="C12" s="169"/>
      <c r="D12" s="171"/>
      <c r="E12" s="176">
        <f>'RELATÓRIO-Jan-Fev-2000'!D14</f>
        <v>87</v>
      </c>
      <c r="F12" s="173">
        <f>'RELATÓRIO-Jan-Fev-2000'!E14</f>
        <v>1362917.12</v>
      </c>
    </row>
    <row r="13" spans="1:6" ht="14.25">
      <c r="A13" s="309"/>
      <c r="B13" s="35" t="s">
        <v>3</v>
      </c>
      <c r="C13" s="36"/>
      <c r="D13" s="37"/>
      <c r="E13" s="165">
        <f>'RELATÓRIO-Jan-Fev-2000'!D15+'RELATÓRIO-Mar-Abr-2000'!D14+'RELATÓRIO-Mai-2000'!D14+'RELATÓRIO-Jun-2000'!D14</f>
        <v>218</v>
      </c>
      <c r="F13" s="174">
        <f>'RELATÓRIO-Jan-Fev-2000'!E15+'RELATÓRIO-Mar-Abr-2000'!E14+'RELATÓRIO-Mai-2000'!E14+'RELATÓRIO-Jun-2000'!E14</f>
        <v>2883543.3899999997</v>
      </c>
    </row>
    <row r="14" spans="1:6" ht="14.25">
      <c r="A14" s="157" t="s">
        <v>27</v>
      </c>
      <c r="B14" s="156" t="s">
        <v>56</v>
      </c>
      <c r="C14" s="156"/>
      <c r="D14" s="156"/>
      <c r="E14" s="157">
        <f>'RELATÓRIO-Jan-Fev-2000'!D16+'RELATÓRIO-Mar-Abr-2000'!D15+'RELATÓRIO-Mai-2000'!D15+'RELATÓRIO-Jun-2000'!D15</f>
        <v>237</v>
      </c>
      <c r="F14" s="177">
        <f>'RELATÓRIO-Jan-Fev-2000'!E16+'RELATÓRIO-Mar-Abr-2000'!E15+'RELATÓRIO-Mai-2000'!E15+'RELATÓRIO-Jun-2000'!E15</f>
        <v>3442987.82</v>
      </c>
    </row>
    <row r="15" spans="1:6" ht="14.25">
      <c r="A15" s="317" t="s">
        <v>28</v>
      </c>
      <c r="B15" s="178" t="s">
        <v>17</v>
      </c>
      <c r="C15" s="179"/>
      <c r="D15" s="180"/>
      <c r="E15" s="175">
        <v>15</v>
      </c>
      <c r="F15" s="187">
        <v>75642.25</v>
      </c>
    </row>
    <row r="16" spans="1:6" ht="14.25">
      <c r="A16" s="317"/>
      <c r="B16" s="181" t="s">
        <v>5</v>
      </c>
      <c r="C16" s="167"/>
      <c r="D16" s="182"/>
      <c r="E16" s="186">
        <f>'RELATÓRIO-Jan-Fev-2000'!D18+'RELATÓRIO-Mar-Abr-2000'!D16+'RELATÓRIO-Mai-2000'!D16+'RELATÓRIO-Jun-2000'!D16</f>
        <v>221</v>
      </c>
      <c r="F16" s="173">
        <f>'RELATÓRIO-Jan-Fev-2000'!E18+'RELATÓRIO-Mar-Abr-2000'!E16+'RELATÓRIO-Mai-2000'!E16+'RELATÓRIO-Jun-2000'!E16</f>
        <v>1177569.12</v>
      </c>
    </row>
    <row r="17" spans="1:6" ht="14.25">
      <c r="A17" s="317"/>
      <c r="B17" s="183" t="s">
        <v>14</v>
      </c>
      <c r="C17" s="184"/>
      <c r="D17" s="185"/>
      <c r="E17" s="165">
        <f>'RELATÓRIO-Mai-2000'!D17+'RELATÓRIO-Jun-2000'!D17</f>
        <v>136</v>
      </c>
      <c r="F17" s="174">
        <f>'RELATÓRIO-Mai-2000'!E17+'RELATÓRIO-Jun-2000'!E17</f>
        <v>736948.07</v>
      </c>
    </row>
    <row r="18" spans="1:6" ht="14.25">
      <c r="A18" s="307" t="s">
        <v>29</v>
      </c>
      <c r="B18" s="178" t="s">
        <v>13</v>
      </c>
      <c r="C18" s="179"/>
      <c r="D18" s="180"/>
      <c r="E18" s="175">
        <v>48</v>
      </c>
      <c r="F18" s="187">
        <v>428074.1</v>
      </c>
    </row>
    <row r="19" spans="1:6" ht="14.25">
      <c r="A19" s="308"/>
      <c r="B19" s="181" t="s">
        <v>79</v>
      </c>
      <c r="C19" s="167"/>
      <c r="D19" s="182"/>
      <c r="E19" s="186">
        <f>'RELATÓRIO-Mar-Abr-2000'!D18+'RELATÓRIO-Mai-2000'!D18+'RELATÓRIO-Jun-2000'!D18</f>
        <v>476</v>
      </c>
      <c r="F19" s="173">
        <f>'RELATÓRIO-Mar-Abr-2000'!E18+'RELATÓRIO-Mai-2000'!E18+'RELATÓRIO-Jun-2000'!E18</f>
        <v>8114099.79</v>
      </c>
    </row>
    <row r="20" spans="1:6" ht="14.25">
      <c r="A20" s="309"/>
      <c r="B20" s="183" t="s">
        <v>67</v>
      </c>
      <c r="C20" s="184"/>
      <c r="D20" s="185"/>
      <c r="E20" s="165">
        <f>'RELATÓRIO-Mai-2000'!D19+'RELATÓRIO-Jun-2000'!D19</f>
        <v>34</v>
      </c>
      <c r="F20" s="174">
        <f>'RELATÓRIO-Mai-2000'!E19+'RELATÓRIO-Jun-2000'!E19</f>
        <v>22741.280000000006</v>
      </c>
    </row>
    <row r="21" spans="1:6" ht="14.25">
      <c r="A21" s="157" t="s">
        <v>30</v>
      </c>
      <c r="B21" s="156" t="s">
        <v>7</v>
      </c>
      <c r="C21" s="156"/>
      <c r="D21" s="156"/>
      <c r="E21" s="157">
        <f>'RELATÓRIO-Jan-Fev-2000'!D20+'RELATÓRIO-Mar-Abr-2000'!D20+'RELATÓRIO-Mai-2000'!D20+'RELATÓRIO-Jun-2000'!D20</f>
        <v>264</v>
      </c>
      <c r="F21" s="177">
        <f>'RELATÓRIO-Jan-Fev-2000'!E20+'RELATÓRIO-Mar-Abr-2000'!E20+'RELATÓRIO-Mai-2000'!E20+'RELATÓRIO-Jun-2000'!E20</f>
        <v>3306263.9979999997</v>
      </c>
    </row>
    <row r="22" spans="1:6" ht="14.25">
      <c r="A22" s="307" t="s">
        <v>31</v>
      </c>
      <c r="B22" s="178" t="s">
        <v>8</v>
      </c>
      <c r="C22" s="179"/>
      <c r="D22" s="180"/>
      <c r="E22" s="175">
        <f>'RELATÓRIO-Jan-Fev-2000'!D21+'RELATÓRIO-Mar-Abr-2000'!D21+'RELATÓRIO-Mai-2000'!D21+'RELATÓRIO-Jun-2000'!D21</f>
        <v>222</v>
      </c>
      <c r="F22" s="172">
        <f>'RELATÓRIO-Jan-Fev-2000'!E21+'RELATÓRIO-Mar-Abr-2000'!E21+'RELATÓRIO-Mai-2000'!E21+'RELATÓRIO-Jun-2000'!E21</f>
        <v>6687532.81</v>
      </c>
    </row>
    <row r="23" spans="1:6" ht="14.25">
      <c r="A23" s="308"/>
      <c r="B23" s="181" t="s">
        <v>57</v>
      </c>
      <c r="C23" s="167"/>
      <c r="D23" s="182"/>
      <c r="E23" s="186">
        <f>'RELATÓRIO-Jan-Fev-2000'!D22+'RELATÓRIO-Mar-Abr-2000'!D22+'RELATÓRIO-Mai-2000'!D22+'RELATÓRIO-Jun-2000'!D22</f>
        <v>21</v>
      </c>
      <c r="F23" s="173">
        <f>'RELATÓRIO-Jan-Fev-2000'!E22+'RELATÓRIO-Mar-Abr-2000'!E22+'RELATÓRIO-Mai-2000'!E22+'RELATÓRIO-Jun-2000'!E22</f>
        <v>198912.01</v>
      </c>
    </row>
    <row r="24" spans="1:6" ht="14.25">
      <c r="A24" s="308"/>
      <c r="B24" s="181" t="s">
        <v>83</v>
      </c>
      <c r="C24" s="167"/>
      <c r="D24" s="182"/>
      <c r="E24" s="186">
        <f>'RELATÓRIO-Jan-Fev-2000'!D23+'RELATÓRIO-Mar-Abr-2000'!D23+'RELATÓRIO-Mai-2000'!D23+'RELATÓRIO-Jun-2000'!D23</f>
        <v>160</v>
      </c>
      <c r="F24" s="173">
        <f>'RELATÓRIO-Jan-Fev-2000'!E23+'RELATÓRIO-Mar-Abr-2000'!E23+'RELATÓRIO-Mai-2000'!E23+'RELATÓRIO-Jun-2000'!E23</f>
        <v>1882100.88</v>
      </c>
    </row>
    <row r="25" spans="1:6" ht="14.25">
      <c r="A25" s="308"/>
      <c r="B25" s="170" t="s">
        <v>11</v>
      </c>
      <c r="C25" s="169"/>
      <c r="D25" s="171"/>
      <c r="E25" s="186">
        <f>'RELATÓRIO-Jan-Fev-2000'!D24+'RELATÓRIO-Mar-Abr-2000'!D24+'RELATÓRIO-Mai-2000'!D24+'RELATÓRIO-Jun-2000'!D24</f>
        <v>201</v>
      </c>
      <c r="F25" s="173">
        <f>'RELATÓRIO-Jan-Fev-2000'!E24+'RELATÓRIO-Mar-Abr-2000'!E24+'RELATÓRIO-Mai-2000'!E24+'RELATÓRIO-Jun-2000'!E24</f>
        <v>6091857.49</v>
      </c>
    </row>
    <row r="26" spans="1:6" ht="14.25">
      <c r="A26" s="309"/>
      <c r="B26" s="188" t="s">
        <v>12</v>
      </c>
      <c r="C26" s="189"/>
      <c r="D26" s="190"/>
      <c r="E26" s="165">
        <f>'RELATÓRIO-Jan-Fev-2000'!D25+'RELATÓRIO-Mar-Abr-2000'!D25+'RELATÓRIO-Mai-2000'!D25+'RELATÓRIO-Jun-2000'!D25</f>
        <v>87</v>
      </c>
      <c r="F26" s="174">
        <f>'RELATÓRIO-Jan-Fev-2000'!E25+'RELATÓRIO-Mar-Abr-2000'!E25+'RELATÓRIO-Mai-2000'!E25+'RELATÓRIO-Jun-2000'!E25</f>
        <v>602831.03</v>
      </c>
    </row>
    <row r="27" spans="1:6" ht="14.25">
      <c r="A27" s="310" t="s">
        <v>32</v>
      </c>
      <c r="B27" s="178" t="s">
        <v>12</v>
      </c>
      <c r="C27" s="179"/>
      <c r="D27" s="180"/>
      <c r="E27" s="175">
        <f>'RELATÓRIO-Jan-Fev-2000'!D26</f>
        <v>43</v>
      </c>
      <c r="F27" s="187">
        <v>841838.94</v>
      </c>
    </row>
    <row r="28" spans="1:6" ht="14.25">
      <c r="A28" s="311"/>
      <c r="B28" s="181" t="s">
        <v>13</v>
      </c>
      <c r="C28" s="167"/>
      <c r="D28" s="182"/>
      <c r="E28" s="186">
        <f>'RELATÓRIO-Mar-Abr-2000'!D26+'RELATÓRIO-Mai-2000'!D26+'RELATÓRIO-Jun-2000'!D26</f>
        <v>180</v>
      </c>
      <c r="F28" s="173">
        <f>'RELATÓRIO-Mar-Abr-2000'!E26+'RELATÓRIO-Mai-2000'!E26+'RELATÓRIO-Jun-2000'!E26</f>
        <v>10512141.820000002</v>
      </c>
    </row>
    <row r="29" spans="1:6" ht="14.25">
      <c r="A29" s="312"/>
      <c r="B29" s="183" t="s">
        <v>11</v>
      </c>
      <c r="C29" s="184"/>
      <c r="D29" s="185"/>
      <c r="E29" s="165">
        <v>9</v>
      </c>
      <c r="F29" s="191">
        <v>121805.86</v>
      </c>
    </row>
    <row r="30" spans="1:6" ht="14.25">
      <c r="A30" s="310" t="s">
        <v>33</v>
      </c>
      <c r="B30" s="192" t="s">
        <v>14</v>
      </c>
      <c r="C30" s="193"/>
      <c r="D30" s="194"/>
      <c r="E30" s="175">
        <f>'RELATÓRIO-Jan-Fev-2000'!D28+'RELATÓRIO-Mar-Abr-2000'!D27+'RELATÓRIO-Mai-2000'!D27+'RELATÓRIO-Jun-2000'!D27</f>
        <v>104</v>
      </c>
      <c r="F30" s="172">
        <f>'RELATÓRIO-Jan-Fev-2000'!E28+'RELATÓRIO-Mar-Abr-2000'!E27+'RELATÓRIO-Mai-2000'!E27+'RELATÓRIO-Jun-2000'!E27</f>
        <v>1969313.76</v>
      </c>
    </row>
    <row r="31" spans="1:6" ht="14.25">
      <c r="A31" s="312"/>
      <c r="B31" s="195" t="s">
        <v>15</v>
      </c>
      <c r="C31" s="196"/>
      <c r="D31" s="197"/>
      <c r="E31" s="165">
        <f>'RELATÓRIO-Jan-Fev-2000'!D29+'RELATÓRIO-Mar-Abr-2000'!D28+'RELATÓRIO-Mai-2000'!D28+'RELATÓRIO-Jun-2000'!D28</f>
        <v>138</v>
      </c>
      <c r="F31" s="174">
        <f>'RELATÓRIO-Jan-Fev-2000'!E29+'RELATÓRIO-Mar-Abr-2000'!E28+'RELATÓRIO-Mai-2000'!E28+'RELATÓRIO-Jun-2000'!E28</f>
        <v>1352468.04</v>
      </c>
    </row>
    <row r="32" spans="1:6" ht="14.25">
      <c r="A32" s="307" t="s">
        <v>35</v>
      </c>
      <c r="B32" s="192" t="s">
        <v>59</v>
      </c>
      <c r="C32" s="193"/>
      <c r="D32" s="194"/>
      <c r="E32" s="318">
        <f>'RELATÓRIO-Jan-Fev-2000'!D30+'RELATÓRIO-Mar-Abr-2000'!D29+'RELATÓRIO-Mai-2000'!D29+'RELATÓRIO-Jun-2000'!D29</f>
        <v>1140</v>
      </c>
      <c r="F32" s="305">
        <f>'RELATÓRIO-Jan-Fev-2000'!E30+'RELATÓRIO-Mar-Abr-2000'!E29+'RELATÓRIO-Mai-2000'!E29+'RELATÓRIO-Jun-2000'!E29</f>
        <v>13813732.030000001</v>
      </c>
    </row>
    <row r="33" spans="1:6" ht="14.25">
      <c r="A33" s="308"/>
      <c r="B33" s="198" t="s">
        <v>18</v>
      </c>
      <c r="C33" s="168"/>
      <c r="D33" s="199"/>
      <c r="E33" s="304"/>
      <c r="F33" s="306"/>
    </row>
    <row r="34" spans="1:6" ht="14.25">
      <c r="A34" s="308"/>
      <c r="B34" s="181" t="s">
        <v>17</v>
      </c>
      <c r="C34" s="167"/>
      <c r="D34" s="182"/>
      <c r="E34" s="304"/>
      <c r="F34" s="306"/>
    </row>
    <row r="35" spans="1:6" ht="14.25">
      <c r="A35" s="309"/>
      <c r="B35" s="195" t="s">
        <v>82</v>
      </c>
      <c r="C35" s="196"/>
      <c r="D35" s="197"/>
      <c r="E35" s="165">
        <f>'RELATÓRIO-Jan-Fev-2000'!D31+'RELATÓRIO-Mar-Abr-2000'!D30+'RELATÓRIO-Mai-2000'!D30+'RELATÓRIO-Jun-2000'!D32</f>
        <v>418</v>
      </c>
      <c r="F35" s="174">
        <f>'RELATÓRIO-Jan-Fev-2000'!E31+'RELATÓRIO-Mar-Abr-2000'!E30+'RELATÓRIO-Mai-2000'!E30+'RELATÓRIO-Jun-2000'!E32</f>
        <v>11583682.460000003</v>
      </c>
    </row>
    <row r="36" spans="1:6" ht="14.25">
      <c r="A36" s="155" t="s">
        <v>36</v>
      </c>
      <c r="B36" s="67" t="s">
        <v>19</v>
      </c>
      <c r="C36" s="68"/>
      <c r="D36" s="69"/>
      <c r="E36" s="157">
        <f>'RELATÓRIO-Jan-Fev-2000'!D33+'RELATÓRIO-Mar-Abr-2000'!D33+'RELATÓRIO-Mai-2000'!D33+'RELATÓRIO-Jun-2000'!D33</f>
        <v>283</v>
      </c>
      <c r="F36" s="154">
        <f>'RELATÓRIO-Jan-Fev-2000'!E33+'RELATÓRIO-Mar-Abr-2000'!E33+'RELATÓRIO-Mai-2000'!E33+'RELATÓRIO-Jun-2000'!E33</f>
        <v>1026992.4600000001</v>
      </c>
    </row>
    <row r="37" spans="1:6" ht="14.25">
      <c r="A37" s="155" t="s">
        <v>37</v>
      </c>
      <c r="B37" s="156" t="s">
        <v>60</v>
      </c>
      <c r="C37" s="156"/>
      <c r="D37" s="156"/>
      <c r="E37" s="157">
        <f>'RELATÓRIO-Jan-Fev-2000'!D34+'RELATÓRIO-Mar-Abr-2000'!D34+'RELATÓRIO-Mai-2000'!D34+'RELATÓRIO-Jun-2000'!D34</f>
        <v>216</v>
      </c>
      <c r="F37" s="177">
        <f>'RELATÓRIO-Jan-Fev-2000'!E34+'RELATÓRIO-Mar-Abr-2000'!E34+'RELATÓRIO-Mai-2000'!E34+'RELATÓRIO-Jun-2000'!E34</f>
        <v>10295763.950000001</v>
      </c>
    </row>
    <row r="38" spans="1:6" ht="14.25">
      <c r="A38" s="155" t="s">
        <v>38</v>
      </c>
      <c r="B38" s="156" t="s">
        <v>21</v>
      </c>
      <c r="C38" s="156"/>
      <c r="D38" s="156"/>
      <c r="E38" s="157">
        <f>'RELATÓRIO-Jan-Fev-2000'!D35+'RELATÓRIO-Mar-Abr-2000'!D35+'RELATÓRIO-Mai-2000'!D35+'RELATÓRIO-Jun-2000'!D35</f>
        <v>203</v>
      </c>
      <c r="F38" s="177">
        <f>'RELATÓRIO-Jan-Fev-2000'!E35+'RELATÓRIO-Mar-Abr-2000'!E35+'RELATÓRIO-Mai-2000'!E35+'RELATÓRIO-Jun-2000'!E35</f>
        <v>2227733.77</v>
      </c>
    </row>
    <row r="39" spans="1:6" ht="14.25">
      <c r="A39" s="307" t="s">
        <v>39</v>
      </c>
      <c r="B39" s="178" t="s">
        <v>79</v>
      </c>
      <c r="C39" s="179"/>
      <c r="D39" s="180"/>
      <c r="E39" s="318">
        <f>'RELATÓRIO-Jan-Fev-2000'!D36+'RELATÓRIO-Mar-Abr-2000'!D36+'RELATÓRIO-Mai-2000'!D36+'RELATÓRIO-Jun-2000'!D36</f>
        <v>399</v>
      </c>
      <c r="F39" s="305">
        <f>'RELATÓRIO-Jan-Fev-2000'!E36+'RELATÓRIO-Mar-Abr-2000'!E36+'RELATÓRIO-Mai-2000'!E36+'RELATÓRIO-Jun-2000'!E36</f>
        <v>3088523.23</v>
      </c>
    </row>
    <row r="40" spans="1:6" ht="14.25">
      <c r="A40" s="309"/>
      <c r="B40" s="183" t="s">
        <v>61</v>
      </c>
      <c r="C40" s="184"/>
      <c r="D40" s="185"/>
      <c r="E40" s="319"/>
      <c r="F40" s="320"/>
    </row>
    <row r="41" spans="1:6" ht="14.25">
      <c r="A41" s="200" t="s">
        <v>62</v>
      </c>
      <c r="B41" s="201"/>
      <c r="C41" s="202"/>
      <c r="D41" s="203"/>
      <c r="E41" s="204">
        <f>SUM(E11:E40)</f>
        <v>5950</v>
      </c>
      <c r="F41" s="205">
        <f>SUM(F11:F40)</f>
        <v>102279953.692</v>
      </c>
    </row>
    <row r="43" ht="14.25">
      <c r="A43" s="1" t="s">
        <v>81</v>
      </c>
    </row>
    <row r="46" s="161" customFormat="1" ht="12.75"/>
    <row r="47" s="161" customFormat="1" ht="15">
      <c r="D47" s="76" t="s">
        <v>63</v>
      </c>
    </row>
    <row r="48" s="161" customFormat="1" ht="12.75">
      <c r="D48" s="162" t="s">
        <v>64</v>
      </c>
    </row>
    <row r="49" ht="14.25">
      <c r="D49" s="162" t="s">
        <v>65</v>
      </c>
    </row>
  </sheetData>
  <mergeCells count="14">
    <mergeCell ref="E32:E34"/>
    <mergeCell ref="F32:F34"/>
    <mergeCell ref="E39:E40"/>
    <mergeCell ref="F39:F40"/>
    <mergeCell ref="A4:A5"/>
    <mergeCell ref="F4:F5"/>
    <mergeCell ref="A11:A13"/>
    <mergeCell ref="A15:A17"/>
    <mergeCell ref="A32:A35"/>
    <mergeCell ref="A39:A40"/>
    <mergeCell ref="A18:A20"/>
    <mergeCell ref="A22:A26"/>
    <mergeCell ref="A27:A29"/>
    <mergeCell ref="A30:A31"/>
  </mergeCells>
  <printOptions horizontalCentered="1"/>
  <pageMargins left="0.9055118110236221" right="0.7086614173228347" top="1.25" bottom="0.71" header="0.65" footer="0.5118110236220472"/>
  <pageSetup horizontalDpi="300" verticalDpi="300" orientation="portrait" paperSize="9" r:id="rId1"/>
  <headerFooter alignWithMargins="0">
    <oddHeader>&amp;L      &amp;"Arial,Negrito"ESTADO DE SANTA CATARINA
      PROCURADORIA GERAL DO ESTADO&amp;"Arial,Normal"
      &amp;9PROCURADORIA FISCAL&amp;10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2" spans="1:5" ht="14.25">
      <c r="A2" s="90"/>
      <c r="B2" s="90"/>
      <c r="C2" s="90"/>
      <c r="D2" s="90"/>
      <c r="E2" s="90"/>
    </row>
    <row r="3" spans="1:5" ht="15.75">
      <c r="A3" s="25" t="s">
        <v>71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v>2763</v>
      </c>
      <c r="B7" s="22">
        <v>1637</v>
      </c>
      <c r="C7" s="20">
        <v>105</v>
      </c>
      <c r="D7" s="219">
        <f>D38</f>
        <v>861</v>
      </c>
      <c r="E7" s="24">
        <f>A7+B7-C7-D7</f>
        <v>3434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'Dados-Jul-2000'!B4</f>
        <v>58</v>
      </c>
      <c r="E13" s="96">
        <f>'Dados-Jul-2000'!C4</f>
        <v>1302453.5100000002</v>
      </c>
    </row>
    <row r="14" spans="1:5" ht="15" thickBot="1">
      <c r="A14" s="346"/>
      <c r="B14" s="97" t="s">
        <v>3</v>
      </c>
      <c r="C14" s="98"/>
      <c r="D14" s="43">
        <f>'Dados-Jul-2000'!E4</f>
        <v>26</v>
      </c>
      <c r="E14" s="99">
        <f>'Dados-Jul-2000'!F4</f>
        <v>316477.47</v>
      </c>
    </row>
    <row r="15" spans="1:5" ht="15" thickBot="1">
      <c r="A15" s="26" t="s">
        <v>27</v>
      </c>
      <c r="B15" s="100" t="s">
        <v>56</v>
      </c>
      <c r="C15" s="102"/>
      <c r="D15" s="27">
        <f>'Dados-Jul-2000'!H4</f>
        <v>42</v>
      </c>
      <c r="E15" s="103">
        <f>'Dados-Jul-2000'!I4</f>
        <v>437912.8500000001</v>
      </c>
    </row>
    <row r="16" spans="1:5" ht="14.25">
      <c r="A16" s="344" t="s">
        <v>28</v>
      </c>
      <c r="B16" s="104" t="s">
        <v>5</v>
      </c>
      <c r="C16" s="105"/>
      <c r="D16" s="120">
        <f>'Dados-Jul-2000'!K4</f>
        <v>34</v>
      </c>
      <c r="E16" s="121">
        <f>'Dados-Jul-2000'!L4</f>
        <v>87397.40000000001</v>
      </c>
    </row>
    <row r="17" spans="1:5" ht="15" thickBot="1">
      <c r="A17" s="346"/>
      <c r="B17" s="106" t="s">
        <v>14</v>
      </c>
      <c r="C17" s="107"/>
      <c r="D17" s="85">
        <f>'Dados-Jul-2000'!N4</f>
        <v>41</v>
      </c>
      <c r="E17" s="86">
        <f>'Dados-Jul-2000'!O4</f>
        <v>983048.6600000001</v>
      </c>
    </row>
    <row r="18" spans="1:5" ht="14.25">
      <c r="A18" s="344" t="s">
        <v>29</v>
      </c>
      <c r="B18" s="122" t="s">
        <v>22</v>
      </c>
      <c r="C18" s="122"/>
      <c r="D18" s="120">
        <f>'Dados-Jul-2000'!Q4</f>
        <v>41</v>
      </c>
      <c r="E18" s="121">
        <f>'Dados-Jul-2000'!R4</f>
        <v>241732.37</v>
      </c>
    </row>
    <row r="19" spans="1:5" ht="15" thickBot="1">
      <c r="A19" s="346"/>
      <c r="B19" s="124" t="s">
        <v>67</v>
      </c>
      <c r="C19" s="124"/>
      <c r="D19" s="125">
        <f>'Dados-Jul-2000'!T4</f>
        <v>6</v>
      </c>
      <c r="E19" s="126">
        <f>'Dados-Jul-2000'!U4</f>
        <v>56814.56999999999</v>
      </c>
    </row>
    <row r="20" spans="1:5" ht="15" thickBot="1">
      <c r="A20" s="79" t="s">
        <v>30</v>
      </c>
      <c r="B20" s="106" t="s">
        <v>7</v>
      </c>
      <c r="C20" s="107"/>
      <c r="D20" s="80">
        <f>'Dados-Jul-2000'!W4</f>
        <v>22</v>
      </c>
      <c r="E20" s="110">
        <f>'Dados-Jul-2000'!X4</f>
        <v>131262.31000000003</v>
      </c>
    </row>
    <row r="21" spans="1:5" ht="14.25">
      <c r="A21" s="344" t="s">
        <v>31</v>
      </c>
      <c r="B21" s="94" t="s">
        <v>8</v>
      </c>
      <c r="C21" s="95"/>
      <c r="D21" s="351">
        <f>'Dados-Jul-2000'!Z4</f>
        <v>80</v>
      </c>
      <c r="E21" s="353">
        <f>'Dados-Jul-2000'!AA4</f>
        <v>795550.9800000001</v>
      </c>
    </row>
    <row r="22" spans="1:5" ht="14.25">
      <c r="A22" s="345"/>
      <c r="B22" s="104" t="s">
        <v>57</v>
      </c>
      <c r="C22" s="105"/>
      <c r="D22" s="312"/>
      <c r="E22" s="355"/>
    </row>
    <row r="23" spans="1:5" ht="14.25" hidden="1">
      <c r="A23" s="345"/>
      <c r="B23" s="104"/>
      <c r="C23" s="105"/>
      <c r="D23" s="65"/>
      <c r="E23" s="113"/>
    </row>
    <row r="24" spans="1:5" ht="14.25">
      <c r="A24" s="345"/>
      <c r="B24" s="104" t="s">
        <v>11</v>
      </c>
      <c r="C24" s="105"/>
      <c r="D24" s="65">
        <f>'Dados-Jul-2000'!AI4</f>
        <v>44</v>
      </c>
      <c r="E24" s="113">
        <f>'Dados-Jul-2000'!AJ4</f>
        <v>1803352.54</v>
      </c>
    </row>
    <row r="25" spans="1:5" ht="15" thickBot="1">
      <c r="A25" s="346"/>
      <c r="B25" s="106" t="s">
        <v>12</v>
      </c>
      <c r="C25" s="107"/>
      <c r="D25" s="54">
        <f>'Dados-Jul-2000'!AL4</f>
        <v>8</v>
      </c>
      <c r="E25" s="114">
        <f>'Dados-Jul-2000'!AM4</f>
        <v>210230.18000000002</v>
      </c>
    </row>
    <row r="26" spans="1:5" ht="15" thickBot="1">
      <c r="A26" s="77" t="s">
        <v>32</v>
      </c>
      <c r="B26" s="94" t="s">
        <v>68</v>
      </c>
      <c r="C26" s="95"/>
      <c r="D26" s="63">
        <f>'Dados-Jul-2000'!AO4</f>
        <v>28</v>
      </c>
      <c r="E26" s="111">
        <f>'Dados-Jul-2000'!AP4</f>
        <v>734451.47</v>
      </c>
    </row>
    <row r="27" spans="1:5" ht="14.25">
      <c r="A27" s="344" t="s">
        <v>33</v>
      </c>
      <c r="B27" s="94" t="s">
        <v>14</v>
      </c>
      <c r="C27" s="95"/>
      <c r="D27" s="63">
        <f>'Dados-Jul-2000'!AR4</f>
        <v>8</v>
      </c>
      <c r="E27" s="111">
        <f>'Dados-Jul-2000'!AS4</f>
        <v>20756.379999999997</v>
      </c>
    </row>
    <row r="28" spans="1:5" ht="15" thickBot="1">
      <c r="A28" s="346"/>
      <c r="B28" s="106" t="s">
        <v>15</v>
      </c>
      <c r="C28" s="107"/>
      <c r="D28" s="81">
        <f>'Dados-Jul-2000'!AU4</f>
        <v>19</v>
      </c>
      <c r="E28" s="114">
        <f>'Dados-Jul-2000'!AV4</f>
        <v>85786.21</v>
      </c>
    </row>
    <row r="29" spans="1:5" ht="14.25">
      <c r="A29" s="344" t="s">
        <v>35</v>
      </c>
      <c r="B29" s="94" t="s">
        <v>59</v>
      </c>
      <c r="C29" s="95"/>
      <c r="D29" s="351">
        <f>'Dados-Jul-2000'!AX4</f>
        <v>202</v>
      </c>
      <c r="E29" s="353">
        <f>'Dados-Jul-2000'!AY4</f>
        <v>4709361.3999999985</v>
      </c>
    </row>
    <row r="30" spans="1:5" ht="14.25">
      <c r="A30" s="345"/>
      <c r="B30" s="115" t="s">
        <v>18</v>
      </c>
      <c r="C30" s="116"/>
      <c r="D30" s="311"/>
      <c r="E30" s="360"/>
    </row>
    <row r="31" spans="1:5" ht="14.25">
      <c r="A31" s="345"/>
      <c r="B31" s="106" t="s">
        <v>17</v>
      </c>
      <c r="C31" s="107"/>
      <c r="D31" s="312"/>
      <c r="E31" s="355"/>
    </row>
    <row r="32" spans="1:5" ht="15" thickBot="1">
      <c r="A32" s="346"/>
      <c r="B32" s="115" t="s">
        <v>10</v>
      </c>
      <c r="C32" s="116"/>
      <c r="D32" s="65">
        <f>'Dados-Jul-2000'!BD4</f>
        <v>72</v>
      </c>
      <c r="E32" s="113">
        <f>'Dados-Jul-2000'!BE4</f>
        <v>859390.4000000001</v>
      </c>
    </row>
    <row r="33" spans="1:5" ht="15" thickBot="1">
      <c r="A33" s="72" t="s">
        <v>36</v>
      </c>
      <c r="B33" s="108" t="s">
        <v>19</v>
      </c>
      <c r="C33" s="109"/>
      <c r="D33" s="61">
        <f>'Dados-Jul-2000'!BJ4</f>
        <v>14</v>
      </c>
      <c r="E33" s="117">
        <f>'Dados-Jul-2000'!BK4</f>
        <v>375949.45</v>
      </c>
    </row>
    <row r="34" spans="1:5" ht="15" thickBot="1">
      <c r="A34" s="72" t="s">
        <v>37</v>
      </c>
      <c r="B34" s="108" t="s">
        <v>60</v>
      </c>
      <c r="C34" s="109"/>
      <c r="D34" s="61">
        <f>'Dados-Jul-2000'!BM4</f>
        <v>30</v>
      </c>
      <c r="E34" s="117">
        <f>'Dados-Jul-2000'!BN4</f>
        <v>335352.37</v>
      </c>
    </row>
    <row r="35" spans="1:5" ht="15" thickBot="1">
      <c r="A35" s="72" t="s">
        <v>38</v>
      </c>
      <c r="B35" s="108" t="s">
        <v>21</v>
      </c>
      <c r="C35" s="109"/>
      <c r="D35" s="61">
        <f>'Dados-Jul-2000'!BP4</f>
        <v>21</v>
      </c>
      <c r="E35" s="117">
        <f>'Dados-Jul-2000'!BQ4</f>
        <v>135115.03000000003</v>
      </c>
    </row>
    <row r="36" spans="1:5" ht="14.25">
      <c r="A36" s="344" t="s">
        <v>39</v>
      </c>
      <c r="B36" s="94" t="s">
        <v>22</v>
      </c>
      <c r="C36" s="95"/>
      <c r="D36" s="351">
        <f>'Dados-Jul-2000'!BS4</f>
        <v>65</v>
      </c>
      <c r="E36" s="353">
        <f>'Dados-Jul-2000'!BT4</f>
        <v>511327.58999999997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861</v>
      </c>
      <c r="E38" s="119">
        <f>SUM(E13:E37)</f>
        <v>14133723.139999997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3">
    <mergeCell ref="A13:A14"/>
    <mergeCell ref="A16:A17"/>
    <mergeCell ref="A18:A19"/>
    <mergeCell ref="A21:A25"/>
    <mergeCell ref="D21:D22"/>
    <mergeCell ref="E21:E22"/>
    <mergeCell ref="E36:E37"/>
    <mergeCell ref="A27:A28"/>
    <mergeCell ref="A29:A32"/>
    <mergeCell ref="A36:A37"/>
    <mergeCell ref="D36:D37"/>
    <mergeCell ref="D29:D31"/>
    <mergeCell ref="E29:E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BW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bestFit="1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7.57421875" style="145" bestFit="1" customWidth="1"/>
    <col min="10" max="10" width="4.57421875" style="1" customWidth="1"/>
    <col min="11" max="11" width="19.7109375" style="129" customWidth="1"/>
    <col min="12" max="12" width="25.57421875" style="145" bestFit="1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6.00390625" style="145" bestFit="1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5.00390625" style="145" bestFit="1" customWidth="1"/>
    <col min="25" max="25" width="4.28125" style="1" customWidth="1"/>
    <col min="26" max="26" width="18.57421875" style="129" customWidth="1"/>
    <col min="27" max="27" width="27.00390625" style="145" bestFit="1" customWidth="1"/>
    <col min="28" max="28" width="4.28125" style="1" customWidth="1"/>
    <col min="29" max="29" width="18.57421875" style="129" customWidth="1"/>
    <col min="30" max="30" width="22.7109375" style="145" bestFit="1" customWidth="1"/>
    <col min="31" max="31" width="4.28125" style="1" customWidth="1"/>
    <col min="32" max="32" width="18.57421875" style="129" customWidth="1"/>
    <col min="33" max="33" width="22.140625" style="145" customWidth="1"/>
    <col min="34" max="34" width="4.57421875" style="1" customWidth="1"/>
    <col min="35" max="35" width="18.57421875" style="129" customWidth="1"/>
    <col min="36" max="36" width="23.140625" style="145" bestFit="1" customWidth="1"/>
    <col min="37" max="37" width="5.140625" style="1" customWidth="1"/>
    <col min="38" max="38" width="18.57421875" style="129" customWidth="1"/>
    <col min="39" max="39" width="24.7109375" style="145" bestFit="1" customWidth="1"/>
    <col min="40" max="40" width="4.421875" style="1" customWidth="1"/>
    <col min="41" max="41" width="18.57421875" style="129" customWidth="1"/>
    <col min="42" max="42" width="24.7109375" style="145" bestFit="1" customWidth="1"/>
    <col min="43" max="43" width="4.57421875" style="1" customWidth="1"/>
    <col min="44" max="44" width="18.57421875" style="129" customWidth="1"/>
    <col min="45" max="45" width="23.28125" style="145" customWidth="1"/>
    <col min="46" max="46" width="4.7109375" style="1" customWidth="1"/>
    <col min="47" max="47" width="18.57421875" style="129" customWidth="1"/>
    <col min="48" max="48" width="24.57421875" style="145" bestFit="1" customWidth="1"/>
    <col min="49" max="49" width="4.57421875" style="1" customWidth="1"/>
    <col min="50" max="50" width="19.57421875" style="129" customWidth="1"/>
    <col min="51" max="51" width="25.7109375" style="145" bestFit="1" customWidth="1"/>
    <col min="52" max="52" width="3.421875" style="1" customWidth="1"/>
    <col min="53" max="53" width="19.57421875" style="129" customWidth="1"/>
    <col min="54" max="54" width="24.28125" style="145" customWidth="1"/>
    <col min="55" max="55" width="4.421875" style="1" customWidth="1"/>
    <col min="56" max="56" width="18.57421875" style="129" customWidth="1"/>
    <col min="57" max="57" width="23.28125" style="145" customWidth="1"/>
    <col min="58" max="58" width="3.8515625" style="1" customWidth="1"/>
    <col min="59" max="59" width="18.57421875" style="129" customWidth="1"/>
    <col min="60" max="60" width="21.421875" style="145" customWidth="1"/>
    <col min="61" max="61" width="4.00390625" style="1" customWidth="1"/>
    <col min="62" max="62" width="18.57421875" style="129" customWidth="1"/>
    <col min="63" max="63" width="20.57421875" style="145" customWidth="1"/>
    <col min="64" max="64" width="4.57421875" style="1" customWidth="1"/>
    <col min="65" max="65" width="19.57421875" style="129" customWidth="1"/>
    <col min="66" max="66" width="24.57421875" style="145" bestFit="1" customWidth="1"/>
    <col min="67" max="67" width="3.8515625" style="1" customWidth="1"/>
    <col min="68" max="68" width="18.57421875" style="129" customWidth="1"/>
    <col min="69" max="69" width="25.28125" style="145" bestFit="1" customWidth="1"/>
    <col min="70" max="70" width="4.7109375" style="1" customWidth="1"/>
    <col min="71" max="71" width="19.57421875" style="129" customWidth="1"/>
    <col min="72" max="72" width="23.140625" style="145" customWidth="1"/>
    <col min="73" max="73" width="4.7109375" style="1" customWidth="1"/>
    <col min="74" max="74" width="19.57421875" style="129" customWidth="1"/>
    <col min="75" max="75" width="27.7109375" style="145" bestFit="1" customWidth="1"/>
    <col min="76" max="16384" width="11.421875" style="1" customWidth="1"/>
  </cols>
  <sheetData>
    <row r="1" ht="9" customHeight="1" thickBot="1"/>
    <row r="2" spans="2:75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6</v>
      </c>
      <c r="T2" s="215" t="s">
        <v>0</v>
      </c>
      <c r="U2" s="146" t="s">
        <v>67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9</v>
      </c>
      <c r="AF2" s="215" t="s">
        <v>0</v>
      </c>
      <c r="AG2" s="146" t="s">
        <v>10</v>
      </c>
      <c r="AI2" s="215" t="s">
        <v>0</v>
      </c>
      <c r="AJ2" s="146" t="s">
        <v>11</v>
      </c>
      <c r="AL2" s="215" t="s">
        <v>0</v>
      </c>
      <c r="AM2" s="146" t="s">
        <v>12</v>
      </c>
      <c r="AO2" s="215" t="s">
        <v>0</v>
      </c>
      <c r="AP2" s="146" t="s">
        <v>13</v>
      </c>
      <c r="AR2" s="215" t="s">
        <v>0</v>
      </c>
      <c r="AS2" s="146" t="s">
        <v>14</v>
      </c>
      <c r="AU2" s="215" t="s">
        <v>0</v>
      </c>
      <c r="AV2" s="146" t="s">
        <v>15</v>
      </c>
      <c r="AX2" s="215" t="s">
        <v>2</v>
      </c>
      <c r="AY2" s="146" t="s">
        <v>16</v>
      </c>
      <c r="BA2" s="215" t="s">
        <v>2</v>
      </c>
      <c r="BB2" s="146" t="s">
        <v>17</v>
      </c>
      <c r="BD2" s="215" t="s">
        <v>0</v>
      </c>
      <c r="BE2" s="146" t="s">
        <v>10</v>
      </c>
      <c r="BG2" s="215" t="s">
        <v>0</v>
      </c>
      <c r="BH2" s="146" t="s">
        <v>18</v>
      </c>
      <c r="BJ2" s="215" t="s">
        <v>0</v>
      </c>
      <c r="BK2" s="146" t="s">
        <v>19</v>
      </c>
      <c r="BM2" s="215" t="s">
        <v>2</v>
      </c>
      <c r="BN2" s="146" t="s">
        <v>20</v>
      </c>
      <c r="BP2" s="215" t="s">
        <v>0</v>
      </c>
      <c r="BQ2" s="146" t="s">
        <v>21</v>
      </c>
      <c r="BS2" s="215" t="s">
        <v>2</v>
      </c>
      <c r="BT2" s="146" t="s">
        <v>22</v>
      </c>
      <c r="BV2" s="215" t="s">
        <v>2</v>
      </c>
      <c r="BW2" s="146" t="s">
        <v>23</v>
      </c>
    </row>
    <row r="3" spans="2:75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F3" s="216" t="s">
        <v>24</v>
      </c>
      <c r="AG3" s="147" t="s">
        <v>31</v>
      </c>
      <c r="AI3" s="216" t="s">
        <v>24</v>
      </c>
      <c r="AJ3" s="147" t="s">
        <v>31</v>
      </c>
      <c r="AL3" s="216" t="s">
        <v>24</v>
      </c>
      <c r="AM3" s="147" t="s">
        <v>31</v>
      </c>
      <c r="AO3" s="216" t="s">
        <v>24</v>
      </c>
      <c r="AP3" s="147" t="s">
        <v>32</v>
      </c>
      <c r="AR3" s="216" t="s">
        <v>24</v>
      </c>
      <c r="AS3" s="147" t="s">
        <v>33</v>
      </c>
      <c r="AU3" s="216" t="s">
        <v>24</v>
      </c>
      <c r="AV3" s="147" t="s">
        <v>33</v>
      </c>
      <c r="AX3" s="216" t="s">
        <v>34</v>
      </c>
      <c r="AY3" s="147" t="s">
        <v>35</v>
      </c>
      <c r="BA3" s="216" t="s">
        <v>34</v>
      </c>
      <c r="BB3" s="147" t="s">
        <v>35</v>
      </c>
      <c r="BD3" s="216" t="s">
        <v>24</v>
      </c>
      <c r="BE3" s="147" t="s">
        <v>35</v>
      </c>
      <c r="BG3" s="216" t="s">
        <v>24</v>
      </c>
      <c r="BH3" s="147" t="s">
        <v>35</v>
      </c>
      <c r="BJ3" s="216" t="s">
        <v>24</v>
      </c>
      <c r="BK3" s="147" t="s">
        <v>36</v>
      </c>
      <c r="BM3" s="216" t="s">
        <v>34</v>
      </c>
      <c r="BN3" s="147" t="s">
        <v>37</v>
      </c>
      <c r="BP3" s="216" t="s">
        <v>24</v>
      </c>
      <c r="BQ3" s="147" t="s">
        <v>38</v>
      </c>
      <c r="BS3" s="216" t="s">
        <v>34</v>
      </c>
      <c r="BT3" s="147" t="s">
        <v>39</v>
      </c>
      <c r="BV3" s="216" t="s">
        <v>34</v>
      </c>
      <c r="BW3" s="147" t="s">
        <v>39</v>
      </c>
    </row>
    <row r="4" spans="2:75" ht="15" thickBot="1">
      <c r="B4" s="7">
        <f>SUM(B6:B25)</f>
        <v>67</v>
      </c>
      <c r="C4" s="8">
        <f>SUM(C6:C25)</f>
        <v>3810180.34</v>
      </c>
      <c r="E4" s="7">
        <f>SUM(E6:E25)</f>
        <v>40</v>
      </c>
      <c r="F4" s="8">
        <f>SUM(F6:F25)</f>
        <v>1192056.8900000001</v>
      </c>
      <c r="H4" s="7">
        <f>SUM(H6:H25)</f>
        <v>13</v>
      </c>
      <c r="I4" s="8">
        <f>SUM(I6:I25)</f>
        <v>1097018.9100000001</v>
      </c>
      <c r="K4" s="7">
        <f>SUM(K6:K25)</f>
        <v>4</v>
      </c>
      <c r="L4" s="8">
        <f>SUM(L6:L25)</f>
        <v>8833.71</v>
      </c>
      <c r="N4" s="7">
        <f>SUM(N6:N25)</f>
        <v>5</v>
      </c>
      <c r="O4" s="8">
        <f>SUM(O6:O25)</f>
        <v>30511.73</v>
      </c>
      <c r="Q4" s="7">
        <f>SUM(Q6:Q25)</f>
        <v>18</v>
      </c>
      <c r="R4" s="8">
        <f>SUM(R6:R25)</f>
        <v>1391588.06</v>
      </c>
      <c r="T4" s="7">
        <f>SUM(T6:T25)</f>
        <v>9</v>
      </c>
      <c r="U4" s="8">
        <f>SUM(U6:U25)</f>
        <v>20078.38</v>
      </c>
      <c r="W4" s="7">
        <f>SUM(W6:W25)</f>
        <v>13</v>
      </c>
      <c r="X4" s="8">
        <f>SUM(X6:X25)</f>
        <v>259758.52000000002</v>
      </c>
      <c r="Z4" s="7">
        <f>SUM(Z6:Z25)</f>
        <v>36</v>
      </c>
      <c r="AA4" s="8">
        <f>SUM(AA6:AA25)</f>
        <v>872819.98</v>
      </c>
      <c r="AC4" s="7">
        <f>SUM(AC6:AC25)</f>
        <v>0</v>
      </c>
      <c r="AD4" s="8">
        <f>SUM(AD6:AD25)</f>
        <v>0</v>
      </c>
      <c r="AF4" s="7">
        <f>SUM(AF6:AF25)</f>
        <v>0</v>
      </c>
      <c r="AG4" s="8">
        <f>SUM(AG6:AG25)</f>
        <v>0</v>
      </c>
      <c r="AI4" s="7">
        <f>SUM(AI6:AI25)</f>
        <v>28</v>
      </c>
      <c r="AJ4" s="8">
        <f>SUM(AJ6:AJ25)</f>
        <v>1565859.6300000001</v>
      </c>
      <c r="AL4" s="7">
        <f>SUM(AL6:AL25)</f>
        <v>3</v>
      </c>
      <c r="AM4" s="8">
        <f>SUM(AM6:AM25)</f>
        <v>44260.13</v>
      </c>
      <c r="AO4" s="7">
        <f>SUM(AO6:AO25)</f>
        <v>24</v>
      </c>
      <c r="AP4" s="8">
        <f>SUM(AP6:AP25)</f>
        <v>2166744.5500000003</v>
      </c>
      <c r="AR4" s="7">
        <f>SUM(AR6:AR25)</f>
        <v>13</v>
      </c>
      <c r="AS4" s="8">
        <f>SUM(AS6:AS25)</f>
        <v>52566.479999999996</v>
      </c>
      <c r="AU4" s="7">
        <f>SUM(AU6:AU25)</f>
        <v>1</v>
      </c>
      <c r="AV4" s="8">
        <f>SUM(AV6:AV25)</f>
        <v>49246.84</v>
      </c>
      <c r="AX4" s="7">
        <f>SUM(AX6:AX25)</f>
        <v>84</v>
      </c>
      <c r="AY4" s="8">
        <f>SUM(AY6:AY25)</f>
        <v>890669.27</v>
      </c>
      <c r="BA4" s="7">
        <f>SUM(BA6:BA25)</f>
        <v>0</v>
      </c>
      <c r="BB4" s="8">
        <f>SUM(BB6:BB25)</f>
        <v>0</v>
      </c>
      <c r="BD4" s="7">
        <f>SUM(BD6:BD25)</f>
        <v>29</v>
      </c>
      <c r="BE4" s="8">
        <f>SUM(BE6:BE25)</f>
        <v>1008807.88</v>
      </c>
      <c r="BG4" s="7">
        <f>SUM(BG6:BG25)</f>
        <v>0</v>
      </c>
      <c r="BH4" s="8">
        <f>SUM(BH6:BH25)</f>
        <v>0</v>
      </c>
      <c r="BJ4" s="7">
        <f>SUM(BJ6:BJ25)</f>
        <v>5</v>
      </c>
      <c r="BK4" s="8">
        <f>SUM(BK6:BK25)</f>
        <v>63205.66</v>
      </c>
      <c r="BM4" s="7">
        <f>SUM(BM6:BM25)</f>
        <v>14</v>
      </c>
      <c r="BN4" s="8">
        <f>SUM(BN6:BN25)</f>
        <v>418142.37000000005</v>
      </c>
      <c r="BP4" s="7">
        <f>SUM(BP6:BP25)</f>
        <v>31</v>
      </c>
      <c r="BQ4" s="8">
        <f>SUM(BQ6:BQ25)</f>
        <v>205261.36999999994</v>
      </c>
      <c r="BS4" s="7">
        <f>SUM(BS6:BS25)</f>
        <v>22</v>
      </c>
      <c r="BT4" s="8">
        <f>SUM(BT6:BT25)</f>
        <v>214151.19000000003</v>
      </c>
      <c r="BV4" s="7">
        <f>SUM(BV6:BV25)</f>
        <v>0</v>
      </c>
      <c r="BW4" s="8">
        <f>SUM(BW6:BW25)</f>
        <v>0</v>
      </c>
    </row>
    <row r="5" spans="2:75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  <c r="BV5" s="9" t="s">
        <v>40</v>
      </c>
      <c r="BW5" s="148" t="s">
        <v>41</v>
      </c>
    </row>
    <row r="6" spans="2:75" ht="14.25">
      <c r="B6" s="128">
        <v>2</v>
      </c>
      <c r="C6" s="151">
        <v>1397.11</v>
      </c>
      <c r="E6" s="128">
        <v>1</v>
      </c>
      <c r="F6" s="151">
        <v>63791.71</v>
      </c>
      <c r="H6" s="128">
        <v>1</v>
      </c>
      <c r="I6" s="151">
        <v>1032831.65</v>
      </c>
      <c r="K6" s="128">
        <v>1</v>
      </c>
      <c r="L6" s="151">
        <v>952.17</v>
      </c>
      <c r="N6" s="128">
        <v>3</v>
      </c>
      <c r="O6" s="151">
        <v>17203.32</v>
      </c>
      <c r="Q6" s="128">
        <v>1</v>
      </c>
      <c r="R6" s="151">
        <v>159.62</v>
      </c>
      <c r="T6" s="128">
        <v>1</v>
      </c>
      <c r="U6" s="151">
        <v>926.95</v>
      </c>
      <c r="W6" s="128">
        <v>1</v>
      </c>
      <c r="X6" s="151">
        <v>49778.85</v>
      </c>
      <c r="Z6" s="128">
        <v>8</v>
      </c>
      <c r="AA6" s="151">
        <v>90944.73</v>
      </c>
      <c r="AC6" s="128"/>
      <c r="AD6" s="151"/>
      <c r="AF6" s="128"/>
      <c r="AG6" s="151"/>
      <c r="AI6" s="128">
        <v>1</v>
      </c>
      <c r="AJ6" s="151">
        <v>851.28</v>
      </c>
      <c r="AL6" s="128">
        <v>1</v>
      </c>
      <c r="AM6" s="151">
        <v>5246.5</v>
      </c>
      <c r="AO6" s="128">
        <v>2</v>
      </c>
      <c r="AP6" s="151">
        <v>37232.23</v>
      </c>
      <c r="AR6" s="128">
        <v>2</v>
      </c>
      <c r="AS6" s="151">
        <v>1561.8</v>
      </c>
      <c r="AU6" s="128">
        <v>1</v>
      </c>
      <c r="AV6" s="151">
        <v>49246.84</v>
      </c>
      <c r="AX6" s="128">
        <v>15</v>
      </c>
      <c r="AY6" s="151">
        <v>9363.43</v>
      </c>
      <c r="BA6" s="128"/>
      <c r="BB6" s="151"/>
      <c r="BD6" s="128">
        <v>1</v>
      </c>
      <c r="BE6" s="151">
        <v>2972.25</v>
      </c>
      <c r="BG6" s="128"/>
      <c r="BH6" s="151"/>
      <c r="BJ6" s="128">
        <v>2</v>
      </c>
      <c r="BK6" s="151">
        <v>23811.4</v>
      </c>
      <c r="BM6" s="128">
        <v>1</v>
      </c>
      <c r="BN6" s="151">
        <v>995.77</v>
      </c>
      <c r="BP6" s="128">
        <v>1</v>
      </c>
      <c r="BQ6" s="151">
        <v>563.97</v>
      </c>
      <c r="BS6" s="128">
        <v>1</v>
      </c>
      <c r="BT6" s="151">
        <v>159.62</v>
      </c>
      <c r="BV6" s="128"/>
      <c r="BW6" s="151"/>
    </row>
    <row r="7" spans="2:75" ht="14.25">
      <c r="B7" s="131">
        <v>34</v>
      </c>
      <c r="C7" s="152">
        <v>3337004.03</v>
      </c>
      <c r="E7" s="131">
        <v>1</v>
      </c>
      <c r="F7" s="152">
        <v>1702.56</v>
      </c>
      <c r="H7" s="131">
        <v>4</v>
      </c>
      <c r="I7" s="152">
        <v>9821.43</v>
      </c>
      <c r="K7" s="131">
        <v>1</v>
      </c>
      <c r="L7" s="152">
        <v>5707.44</v>
      </c>
      <c r="N7" s="131">
        <v>2</v>
      </c>
      <c r="O7" s="152">
        <v>13308.41</v>
      </c>
      <c r="Q7" s="131">
        <v>1</v>
      </c>
      <c r="R7" s="152">
        <v>2011.19</v>
      </c>
      <c r="T7" s="131">
        <v>3</v>
      </c>
      <c r="U7" s="152">
        <v>6039.51</v>
      </c>
      <c r="W7" s="131">
        <v>2</v>
      </c>
      <c r="X7" s="152">
        <v>85206.73</v>
      </c>
      <c r="Z7" s="131">
        <v>1</v>
      </c>
      <c r="AA7" s="152">
        <v>319.23</v>
      </c>
      <c r="AC7" s="131"/>
      <c r="AD7" s="152"/>
      <c r="AF7" s="131"/>
      <c r="AG7" s="152"/>
      <c r="AI7" s="131">
        <v>1</v>
      </c>
      <c r="AJ7" s="152">
        <v>1064.1</v>
      </c>
      <c r="AL7" s="131">
        <v>2</v>
      </c>
      <c r="AM7" s="152">
        <v>39013.63</v>
      </c>
      <c r="AO7" s="131">
        <v>17</v>
      </c>
      <c r="AP7" s="152">
        <v>1996839.51</v>
      </c>
      <c r="AR7" s="131">
        <v>3</v>
      </c>
      <c r="AS7" s="152">
        <v>13839.76</v>
      </c>
      <c r="AU7" s="131"/>
      <c r="AV7" s="152"/>
      <c r="AX7" s="131">
        <v>1</v>
      </c>
      <c r="AY7" s="152">
        <v>532.05</v>
      </c>
      <c r="BA7" s="131"/>
      <c r="BB7" s="152"/>
      <c r="BD7" s="131">
        <v>4</v>
      </c>
      <c r="BE7" s="152">
        <v>6561.11</v>
      </c>
      <c r="BG7" s="131"/>
      <c r="BH7" s="152"/>
      <c r="BJ7" s="131">
        <v>1</v>
      </c>
      <c r="BK7" s="152">
        <v>11817.71</v>
      </c>
      <c r="BM7" s="131">
        <v>8</v>
      </c>
      <c r="BN7" s="152">
        <v>355527.32</v>
      </c>
      <c r="BP7" s="131">
        <v>1</v>
      </c>
      <c r="BQ7" s="152">
        <v>522.79</v>
      </c>
      <c r="BS7" s="131">
        <v>1</v>
      </c>
      <c r="BT7" s="152">
        <v>1969.21</v>
      </c>
      <c r="BV7" s="131"/>
      <c r="BW7" s="152"/>
    </row>
    <row r="8" spans="2:75" ht="14.25">
      <c r="B8" s="131">
        <v>8</v>
      </c>
      <c r="C8" s="152">
        <v>423257.5</v>
      </c>
      <c r="E8" s="131">
        <v>19</v>
      </c>
      <c r="F8" s="152">
        <v>717983.4</v>
      </c>
      <c r="H8" s="131">
        <v>4</v>
      </c>
      <c r="I8" s="152">
        <v>15123.37</v>
      </c>
      <c r="K8" s="131">
        <v>1</v>
      </c>
      <c r="L8" s="152">
        <v>1398.61</v>
      </c>
      <c r="N8" s="131"/>
      <c r="O8" s="152"/>
      <c r="Q8" s="131">
        <v>7</v>
      </c>
      <c r="R8" s="152">
        <v>1321837.97</v>
      </c>
      <c r="T8" s="131">
        <v>5</v>
      </c>
      <c r="U8" s="152">
        <v>13111.92</v>
      </c>
      <c r="W8" s="131">
        <v>1</v>
      </c>
      <c r="X8" s="152">
        <v>5792.47</v>
      </c>
      <c r="Z8" s="131">
        <v>1</v>
      </c>
      <c r="AA8" s="152">
        <v>168.39</v>
      </c>
      <c r="AC8" s="131"/>
      <c r="AD8" s="152"/>
      <c r="AF8" s="131"/>
      <c r="AG8" s="152"/>
      <c r="AI8" s="131">
        <v>2</v>
      </c>
      <c r="AJ8" s="152">
        <v>2446.62</v>
      </c>
      <c r="AL8" s="131"/>
      <c r="AM8" s="152"/>
      <c r="AO8" s="131">
        <v>1</v>
      </c>
      <c r="AP8" s="152">
        <v>800.72</v>
      </c>
      <c r="AR8" s="131">
        <v>3</v>
      </c>
      <c r="AS8" s="152">
        <v>8294.73</v>
      </c>
      <c r="AU8" s="131"/>
      <c r="AV8" s="152"/>
      <c r="AX8" s="131">
        <v>16</v>
      </c>
      <c r="AY8" s="152">
        <v>726275.18</v>
      </c>
      <c r="BA8" s="131"/>
      <c r="BB8" s="152"/>
      <c r="BD8" s="131">
        <v>14</v>
      </c>
      <c r="BE8" s="152">
        <v>381492.7</v>
      </c>
      <c r="BG8" s="131"/>
      <c r="BH8" s="152"/>
      <c r="BJ8" s="131">
        <v>2</v>
      </c>
      <c r="BK8" s="152">
        <v>27576.55</v>
      </c>
      <c r="BM8" s="131">
        <v>1</v>
      </c>
      <c r="BN8" s="152">
        <v>34877.21</v>
      </c>
      <c r="BP8" s="131">
        <v>6</v>
      </c>
      <c r="BQ8" s="152">
        <v>53496.77</v>
      </c>
      <c r="BS8" s="131">
        <v>1</v>
      </c>
      <c r="BT8" s="152">
        <v>906.49</v>
      </c>
      <c r="BV8" s="131"/>
      <c r="BW8" s="152"/>
    </row>
    <row r="9" spans="2:75" ht="14.25">
      <c r="B9" s="131">
        <v>23</v>
      </c>
      <c r="C9" s="152">
        <v>48521.7</v>
      </c>
      <c r="E9" s="131">
        <v>10</v>
      </c>
      <c r="F9" s="152">
        <v>171531.97</v>
      </c>
      <c r="H9" s="131">
        <v>3</v>
      </c>
      <c r="I9" s="152">
        <v>36917.42</v>
      </c>
      <c r="K9" s="131">
        <v>1</v>
      </c>
      <c r="L9" s="152">
        <v>775.49</v>
      </c>
      <c r="N9" s="131"/>
      <c r="O9" s="152"/>
      <c r="Q9" s="131">
        <v>4</v>
      </c>
      <c r="R9" s="152">
        <v>51532.07</v>
      </c>
      <c r="T9" s="131"/>
      <c r="U9" s="152"/>
      <c r="W9" s="131">
        <v>1</v>
      </c>
      <c r="X9" s="152">
        <v>1720.19</v>
      </c>
      <c r="Z9" s="131">
        <v>16</v>
      </c>
      <c r="AA9" s="152">
        <v>552382.35</v>
      </c>
      <c r="AC9" s="131"/>
      <c r="AD9" s="152"/>
      <c r="AF9" s="131"/>
      <c r="AG9" s="152"/>
      <c r="AI9" s="131">
        <v>2</v>
      </c>
      <c r="AJ9" s="152">
        <v>719.33</v>
      </c>
      <c r="AL9" s="131"/>
      <c r="AM9" s="152"/>
      <c r="AO9" s="131">
        <v>1</v>
      </c>
      <c r="AP9" s="152">
        <v>2962.53</v>
      </c>
      <c r="AR9" s="131">
        <v>5</v>
      </c>
      <c r="AS9" s="152">
        <v>28870.19</v>
      </c>
      <c r="AU9" s="131"/>
      <c r="AV9" s="152"/>
      <c r="AX9" s="131">
        <v>52</v>
      </c>
      <c r="AY9" s="152">
        <v>154498.61</v>
      </c>
      <c r="BA9" s="131"/>
      <c r="BB9" s="152"/>
      <c r="BD9" s="131">
        <v>1</v>
      </c>
      <c r="BE9" s="152">
        <v>135775.28</v>
      </c>
      <c r="BG9" s="131"/>
      <c r="BH9" s="152"/>
      <c r="BJ9" s="131"/>
      <c r="BK9" s="152"/>
      <c r="BM9" s="131">
        <v>4</v>
      </c>
      <c r="BN9" s="152">
        <v>26742.07</v>
      </c>
      <c r="BP9" s="131">
        <v>6</v>
      </c>
      <c r="BQ9" s="152">
        <v>36548.21</v>
      </c>
      <c r="BS9" s="131">
        <v>1</v>
      </c>
      <c r="BT9" s="152">
        <v>32786.6</v>
      </c>
      <c r="BV9" s="131"/>
      <c r="BW9" s="152"/>
    </row>
    <row r="10" spans="2:75" ht="14.25">
      <c r="B10" s="131"/>
      <c r="C10" s="152"/>
      <c r="E10" s="131">
        <v>1</v>
      </c>
      <c r="F10" s="152">
        <v>38651.98</v>
      </c>
      <c r="H10" s="131">
        <v>1</v>
      </c>
      <c r="I10" s="152">
        <v>2325.04</v>
      </c>
      <c r="K10" s="131"/>
      <c r="L10" s="152"/>
      <c r="N10" s="131"/>
      <c r="O10" s="152"/>
      <c r="Q10" s="131">
        <v>1</v>
      </c>
      <c r="R10" s="152">
        <v>5641.72</v>
      </c>
      <c r="T10" s="131"/>
      <c r="U10" s="152"/>
      <c r="W10" s="131">
        <v>1</v>
      </c>
      <c r="X10" s="152">
        <v>23453.48</v>
      </c>
      <c r="Z10" s="131">
        <v>10</v>
      </c>
      <c r="AA10" s="152">
        <v>229005.28</v>
      </c>
      <c r="AC10" s="131"/>
      <c r="AD10" s="152"/>
      <c r="AF10" s="131"/>
      <c r="AG10" s="152"/>
      <c r="AI10" s="131">
        <v>1</v>
      </c>
      <c r="AJ10" s="152">
        <v>4541.21</v>
      </c>
      <c r="AL10" s="131"/>
      <c r="AM10" s="152"/>
      <c r="AO10" s="131">
        <v>1</v>
      </c>
      <c r="AP10" s="152">
        <v>115830.64</v>
      </c>
      <c r="AR10" s="131"/>
      <c r="AS10" s="152"/>
      <c r="AU10" s="131"/>
      <c r="AV10" s="152"/>
      <c r="AX10" s="131"/>
      <c r="AY10" s="152"/>
      <c r="BA10" s="131"/>
      <c r="BB10" s="152"/>
      <c r="BD10" s="131">
        <v>5</v>
      </c>
      <c r="BE10" s="152">
        <v>412662.34</v>
      </c>
      <c r="BG10" s="131"/>
      <c r="BH10" s="152"/>
      <c r="BJ10" s="131"/>
      <c r="BK10" s="152"/>
      <c r="BM10" s="131"/>
      <c r="BN10" s="152"/>
      <c r="BP10" s="131">
        <v>3</v>
      </c>
      <c r="BQ10" s="152">
        <v>47611.37</v>
      </c>
      <c r="BS10" s="131">
        <v>5</v>
      </c>
      <c r="BT10" s="152">
        <v>85740.27</v>
      </c>
      <c r="BV10" s="131"/>
      <c r="BW10" s="152"/>
    </row>
    <row r="11" spans="2:75" ht="14.25">
      <c r="B11" s="131"/>
      <c r="C11" s="152"/>
      <c r="E11" s="131">
        <v>1</v>
      </c>
      <c r="F11" s="152">
        <v>103060.52</v>
      </c>
      <c r="H11" s="131"/>
      <c r="I11" s="152"/>
      <c r="K11" s="131"/>
      <c r="L11" s="152"/>
      <c r="N11" s="131"/>
      <c r="O11" s="152"/>
      <c r="Q11" s="131">
        <v>3</v>
      </c>
      <c r="R11" s="152">
        <v>4988.67</v>
      </c>
      <c r="T11" s="131"/>
      <c r="U11" s="152"/>
      <c r="W11" s="131">
        <v>1</v>
      </c>
      <c r="X11" s="152">
        <v>2788.34</v>
      </c>
      <c r="Z11" s="131"/>
      <c r="AA11" s="152"/>
      <c r="AC11" s="131"/>
      <c r="AD11" s="152"/>
      <c r="AF11" s="131"/>
      <c r="AG11" s="152"/>
      <c r="AI11" s="131">
        <v>1</v>
      </c>
      <c r="AJ11" s="152">
        <v>17136.81</v>
      </c>
      <c r="AL11" s="131"/>
      <c r="AM11" s="152"/>
      <c r="AO11" s="131">
        <v>1</v>
      </c>
      <c r="AP11" s="152">
        <v>11077.22</v>
      </c>
      <c r="AR11" s="131"/>
      <c r="AS11" s="152"/>
      <c r="AU11" s="131"/>
      <c r="AV11" s="152"/>
      <c r="AX11" s="131"/>
      <c r="AY11" s="152"/>
      <c r="BA11" s="131"/>
      <c r="BB11" s="152"/>
      <c r="BD11" s="131">
        <v>1</v>
      </c>
      <c r="BE11" s="152">
        <v>55947.05</v>
      </c>
      <c r="BG11" s="131"/>
      <c r="BH11" s="152"/>
      <c r="BJ11" s="131"/>
      <c r="BK11" s="152"/>
      <c r="BM11" s="131"/>
      <c r="BN11" s="152"/>
      <c r="BP11" s="131">
        <v>3</v>
      </c>
      <c r="BQ11" s="152">
        <v>12467.36</v>
      </c>
      <c r="BS11" s="131">
        <v>1</v>
      </c>
      <c r="BT11" s="152">
        <v>781.58</v>
      </c>
      <c r="BV11" s="131"/>
      <c r="BW11" s="152"/>
    </row>
    <row r="12" spans="2:75" ht="14.25">
      <c r="B12" s="131"/>
      <c r="C12" s="152"/>
      <c r="E12" s="131">
        <v>2</v>
      </c>
      <c r="F12" s="152">
        <v>70813.29</v>
      </c>
      <c r="H12" s="131"/>
      <c r="I12" s="152"/>
      <c r="K12" s="131"/>
      <c r="L12" s="152"/>
      <c r="N12" s="131"/>
      <c r="O12" s="152"/>
      <c r="Q12" s="131">
        <v>1</v>
      </c>
      <c r="R12" s="152">
        <v>5416.82</v>
      </c>
      <c r="T12" s="131"/>
      <c r="U12" s="152"/>
      <c r="W12" s="131">
        <v>3</v>
      </c>
      <c r="X12" s="152">
        <v>71557.64</v>
      </c>
      <c r="Z12" s="131"/>
      <c r="AA12" s="152"/>
      <c r="AC12" s="131"/>
      <c r="AD12" s="152"/>
      <c r="AF12" s="131"/>
      <c r="AG12" s="152"/>
      <c r="AI12" s="131">
        <v>1</v>
      </c>
      <c r="AJ12" s="152">
        <v>5246.5</v>
      </c>
      <c r="AL12" s="131"/>
      <c r="AM12" s="152"/>
      <c r="AO12" s="131">
        <v>1</v>
      </c>
      <c r="AP12" s="152">
        <v>2001.7</v>
      </c>
      <c r="AR12" s="131"/>
      <c r="AS12" s="152"/>
      <c r="AU12" s="131"/>
      <c r="AV12" s="152"/>
      <c r="AX12" s="131"/>
      <c r="AY12" s="152"/>
      <c r="BA12" s="131"/>
      <c r="BB12" s="152"/>
      <c r="BD12" s="131">
        <v>3</v>
      </c>
      <c r="BE12" s="152">
        <v>13397.15</v>
      </c>
      <c r="BG12" s="131"/>
      <c r="BH12" s="152"/>
      <c r="BJ12" s="131"/>
      <c r="BK12" s="152"/>
      <c r="BM12" s="131"/>
      <c r="BN12" s="152"/>
      <c r="BP12" s="131">
        <v>1</v>
      </c>
      <c r="BQ12" s="152">
        <v>859.31</v>
      </c>
      <c r="BS12" s="131">
        <v>1</v>
      </c>
      <c r="BT12" s="152">
        <v>1354.97</v>
      </c>
      <c r="BV12" s="131"/>
      <c r="BW12" s="152"/>
    </row>
    <row r="13" spans="2:75" ht="14.25">
      <c r="B13" s="131"/>
      <c r="C13" s="152"/>
      <c r="E13" s="131">
        <v>2</v>
      </c>
      <c r="F13" s="152">
        <v>8731.06</v>
      </c>
      <c r="H13" s="131"/>
      <c r="I13" s="152"/>
      <c r="K13" s="131"/>
      <c r="L13" s="152"/>
      <c r="N13" s="131"/>
      <c r="O13" s="152"/>
      <c r="Q13" s="131"/>
      <c r="R13" s="152"/>
      <c r="T13" s="131"/>
      <c r="U13" s="152"/>
      <c r="W13" s="131">
        <v>1</v>
      </c>
      <c r="X13" s="152">
        <v>3928.91</v>
      </c>
      <c r="Z13" s="131"/>
      <c r="AA13" s="152"/>
      <c r="AC13" s="131"/>
      <c r="AD13" s="152"/>
      <c r="AF13" s="131"/>
      <c r="AG13" s="152"/>
      <c r="AI13" s="131">
        <v>13</v>
      </c>
      <c r="AJ13" s="152">
        <v>1417080.99</v>
      </c>
      <c r="AL13" s="131"/>
      <c r="AM13" s="152"/>
      <c r="AO13" s="131"/>
      <c r="AP13" s="152"/>
      <c r="AR13" s="131"/>
      <c r="AS13" s="152"/>
      <c r="AU13" s="131"/>
      <c r="AV13" s="152"/>
      <c r="AX13" s="131"/>
      <c r="AY13" s="152"/>
      <c r="BA13" s="131"/>
      <c r="BB13" s="152"/>
      <c r="BD13" s="131"/>
      <c r="BE13" s="152"/>
      <c r="BG13" s="131"/>
      <c r="BH13" s="152"/>
      <c r="BJ13" s="131"/>
      <c r="BK13" s="152"/>
      <c r="BM13" s="131"/>
      <c r="BN13" s="152"/>
      <c r="BP13" s="131">
        <v>1</v>
      </c>
      <c r="BQ13" s="152">
        <v>932.49</v>
      </c>
      <c r="BS13" s="131">
        <v>5</v>
      </c>
      <c r="BT13" s="152">
        <v>42777.53</v>
      </c>
      <c r="BV13" s="131"/>
      <c r="BW13" s="152"/>
    </row>
    <row r="14" spans="2:75" ht="14.25">
      <c r="B14" s="131"/>
      <c r="C14" s="152"/>
      <c r="E14" s="131">
        <v>1</v>
      </c>
      <c r="F14" s="152">
        <v>11986.12</v>
      </c>
      <c r="H14" s="131"/>
      <c r="I14" s="152"/>
      <c r="K14" s="131"/>
      <c r="L14" s="152"/>
      <c r="N14" s="131"/>
      <c r="O14" s="152"/>
      <c r="Q14" s="131"/>
      <c r="R14" s="152"/>
      <c r="T14" s="131"/>
      <c r="U14" s="152"/>
      <c r="W14" s="131">
        <v>1</v>
      </c>
      <c r="X14" s="152">
        <v>1071.65</v>
      </c>
      <c r="Z14" s="131"/>
      <c r="AA14" s="152"/>
      <c r="AC14" s="131"/>
      <c r="AD14" s="152"/>
      <c r="AF14" s="131"/>
      <c r="AG14" s="152"/>
      <c r="AI14" s="131">
        <v>5</v>
      </c>
      <c r="AJ14" s="152">
        <v>83883.18</v>
      </c>
      <c r="AL14" s="131"/>
      <c r="AM14" s="152"/>
      <c r="AO14" s="131"/>
      <c r="AP14" s="152"/>
      <c r="AR14" s="131"/>
      <c r="AS14" s="152"/>
      <c r="AU14" s="131"/>
      <c r="AV14" s="152"/>
      <c r="AX14" s="131"/>
      <c r="AY14" s="152"/>
      <c r="BA14" s="131"/>
      <c r="BB14" s="152"/>
      <c r="BD14" s="131"/>
      <c r="BE14" s="152"/>
      <c r="BG14" s="131"/>
      <c r="BH14" s="152"/>
      <c r="BJ14" s="131"/>
      <c r="BK14" s="152"/>
      <c r="BM14" s="131"/>
      <c r="BN14" s="152"/>
      <c r="BP14" s="131">
        <v>1</v>
      </c>
      <c r="BQ14" s="152">
        <v>995.65</v>
      </c>
      <c r="BS14" s="131">
        <v>2</v>
      </c>
      <c r="BT14" s="152">
        <v>2686.95</v>
      </c>
      <c r="BV14" s="131"/>
      <c r="BW14" s="152"/>
    </row>
    <row r="15" spans="2:75" ht="14.25">
      <c r="B15" s="131"/>
      <c r="C15" s="152"/>
      <c r="E15" s="131">
        <v>2</v>
      </c>
      <c r="F15" s="152">
        <v>3804.28</v>
      </c>
      <c r="H15" s="131"/>
      <c r="I15" s="152"/>
      <c r="K15" s="131"/>
      <c r="L15" s="152"/>
      <c r="N15" s="131"/>
      <c r="O15" s="152"/>
      <c r="Q15" s="131"/>
      <c r="R15" s="152"/>
      <c r="T15" s="131"/>
      <c r="U15" s="152"/>
      <c r="W15" s="131">
        <v>1</v>
      </c>
      <c r="X15" s="152">
        <v>14460.26</v>
      </c>
      <c r="Z15" s="131"/>
      <c r="AA15" s="152"/>
      <c r="AC15" s="131"/>
      <c r="AD15" s="152"/>
      <c r="AF15" s="131"/>
      <c r="AG15" s="152"/>
      <c r="AI15" s="131">
        <v>1</v>
      </c>
      <c r="AJ15" s="152">
        <v>32889.61</v>
      </c>
      <c r="AL15" s="131"/>
      <c r="AM15" s="152"/>
      <c r="AO15" s="131"/>
      <c r="AP15" s="152"/>
      <c r="AR15" s="131"/>
      <c r="AS15" s="152"/>
      <c r="AU15" s="131"/>
      <c r="AV15" s="152"/>
      <c r="AX15" s="131"/>
      <c r="AY15" s="152"/>
      <c r="BA15" s="131"/>
      <c r="BB15" s="152"/>
      <c r="BD15" s="131"/>
      <c r="BE15" s="152"/>
      <c r="BG15" s="131"/>
      <c r="BH15" s="152"/>
      <c r="BJ15" s="131"/>
      <c r="BK15" s="152"/>
      <c r="BM15" s="131"/>
      <c r="BN15" s="152"/>
      <c r="BP15" s="131">
        <v>1</v>
      </c>
      <c r="BQ15" s="152">
        <v>6823.28</v>
      </c>
      <c r="BS15" s="131">
        <v>1</v>
      </c>
      <c r="BT15" s="152">
        <v>882.73</v>
      </c>
      <c r="BV15" s="131"/>
      <c r="BW15" s="152"/>
    </row>
    <row r="16" spans="2:75" ht="14.25">
      <c r="B16" s="131"/>
      <c r="C16" s="152"/>
      <c r="E16" s="131"/>
      <c r="F16" s="152"/>
      <c r="H16" s="131"/>
      <c r="I16" s="152"/>
      <c r="K16" s="131"/>
      <c r="L16" s="152"/>
      <c r="N16" s="131"/>
      <c r="O16" s="152"/>
      <c r="Q16" s="131"/>
      <c r="R16" s="152"/>
      <c r="T16" s="131"/>
      <c r="U16" s="152"/>
      <c r="W16" s="131"/>
      <c r="X16" s="152"/>
      <c r="Z16" s="131"/>
      <c r="AA16" s="152"/>
      <c r="AC16" s="131"/>
      <c r="AD16" s="152"/>
      <c r="AF16" s="131"/>
      <c r="AG16" s="152"/>
      <c r="AI16" s="131"/>
      <c r="AJ16" s="152"/>
      <c r="AL16" s="131"/>
      <c r="AM16" s="152"/>
      <c r="AO16" s="131"/>
      <c r="AP16" s="152"/>
      <c r="AR16" s="131"/>
      <c r="AS16" s="152"/>
      <c r="AU16" s="131"/>
      <c r="AV16" s="152"/>
      <c r="AX16" s="131"/>
      <c r="AY16" s="152"/>
      <c r="BA16" s="131"/>
      <c r="BB16" s="152"/>
      <c r="BD16" s="131"/>
      <c r="BE16" s="152"/>
      <c r="BG16" s="131"/>
      <c r="BH16" s="152"/>
      <c r="BJ16" s="131"/>
      <c r="BK16" s="152"/>
      <c r="BM16" s="131"/>
      <c r="BN16" s="152"/>
      <c r="BP16" s="131">
        <v>4</v>
      </c>
      <c r="BQ16" s="152">
        <v>26401.53</v>
      </c>
      <c r="BS16" s="131">
        <v>1</v>
      </c>
      <c r="BT16" s="152">
        <v>1596.15</v>
      </c>
      <c r="BV16" s="131"/>
      <c r="BW16" s="152"/>
    </row>
    <row r="17" spans="2:75" ht="14.25">
      <c r="B17" s="131"/>
      <c r="C17" s="152"/>
      <c r="E17" s="131"/>
      <c r="F17" s="152"/>
      <c r="H17" s="131"/>
      <c r="I17" s="152"/>
      <c r="K17" s="131"/>
      <c r="L17" s="152"/>
      <c r="N17" s="131"/>
      <c r="O17" s="152"/>
      <c r="Q17" s="131"/>
      <c r="R17" s="152"/>
      <c r="T17" s="131"/>
      <c r="U17" s="152"/>
      <c r="W17" s="131"/>
      <c r="X17" s="152"/>
      <c r="Z17" s="131"/>
      <c r="AA17" s="152"/>
      <c r="AC17" s="131"/>
      <c r="AD17" s="152"/>
      <c r="AF17" s="131"/>
      <c r="AG17" s="152"/>
      <c r="AI17" s="131"/>
      <c r="AJ17" s="152"/>
      <c r="AL17" s="131"/>
      <c r="AM17" s="152"/>
      <c r="AO17" s="131"/>
      <c r="AP17" s="152"/>
      <c r="AR17" s="131"/>
      <c r="AS17" s="152"/>
      <c r="AU17" s="131"/>
      <c r="AV17" s="152"/>
      <c r="AX17" s="131"/>
      <c r="AY17" s="152"/>
      <c r="BA17" s="131"/>
      <c r="BB17" s="152"/>
      <c r="BD17" s="131"/>
      <c r="BE17" s="152"/>
      <c r="BG17" s="131"/>
      <c r="BH17" s="152"/>
      <c r="BJ17" s="131"/>
      <c r="BK17" s="152"/>
      <c r="BM17" s="131"/>
      <c r="BN17" s="152"/>
      <c r="BP17" s="131">
        <v>3</v>
      </c>
      <c r="BQ17" s="152">
        <v>18038.64</v>
      </c>
      <c r="BS17" s="131">
        <v>2</v>
      </c>
      <c r="BT17" s="152">
        <v>42509.09</v>
      </c>
      <c r="BV17" s="131"/>
      <c r="BW17" s="152"/>
    </row>
    <row r="18" spans="2:75" ht="14.25">
      <c r="B18" s="131"/>
      <c r="C18" s="152"/>
      <c r="E18" s="131"/>
      <c r="F18" s="152"/>
      <c r="H18" s="131"/>
      <c r="I18" s="152"/>
      <c r="K18" s="131"/>
      <c r="L18" s="152"/>
      <c r="N18" s="131"/>
      <c r="O18" s="152"/>
      <c r="Q18" s="131"/>
      <c r="R18" s="152"/>
      <c r="T18" s="131"/>
      <c r="U18" s="152"/>
      <c r="W18" s="131"/>
      <c r="X18" s="152"/>
      <c r="Z18" s="131"/>
      <c r="AA18" s="152"/>
      <c r="AC18" s="131"/>
      <c r="AD18" s="152"/>
      <c r="AF18" s="131"/>
      <c r="AG18" s="152"/>
      <c r="AI18" s="131"/>
      <c r="AJ18" s="152"/>
      <c r="AL18" s="131"/>
      <c r="AM18" s="152"/>
      <c r="AO18" s="131"/>
      <c r="AP18" s="152"/>
      <c r="AR18" s="131"/>
      <c r="AS18" s="152"/>
      <c r="AU18" s="131"/>
      <c r="AV18" s="152"/>
      <c r="AX18" s="131"/>
      <c r="AY18" s="152"/>
      <c r="BA18" s="131"/>
      <c r="BB18" s="152"/>
      <c r="BD18" s="131"/>
      <c r="BE18" s="152"/>
      <c r="BG18" s="131"/>
      <c r="BH18" s="152"/>
      <c r="BJ18" s="131"/>
      <c r="BK18" s="152"/>
      <c r="BM18" s="131"/>
      <c r="BN18" s="152"/>
      <c r="BP18" s="131"/>
      <c r="BQ18" s="152"/>
      <c r="BS18" s="131"/>
      <c r="BT18" s="152"/>
      <c r="BV18" s="131"/>
      <c r="BW18" s="152"/>
    </row>
    <row r="19" spans="2:75" ht="14.25">
      <c r="B19" s="131"/>
      <c r="C19" s="152"/>
      <c r="E19" s="131"/>
      <c r="F19" s="152"/>
      <c r="H19" s="131"/>
      <c r="I19" s="152"/>
      <c r="K19" s="131"/>
      <c r="L19" s="152"/>
      <c r="N19" s="131"/>
      <c r="O19" s="152"/>
      <c r="Q19" s="131"/>
      <c r="R19" s="152"/>
      <c r="T19" s="131"/>
      <c r="U19" s="152"/>
      <c r="W19" s="131"/>
      <c r="X19" s="152"/>
      <c r="Z19" s="131"/>
      <c r="AA19" s="152"/>
      <c r="AC19" s="131"/>
      <c r="AD19" s="152"/>
      <c r="AF19" s="131"/>
      <c r="AG19" s="152"/>
      <c r="AI19" s="131"/>
      <c r="AJ19" s="152"/>
      <c r="AL19" s="131"/>
      <c r="AM19" s="152"/>
      <c r="AO19" s="131"/>
      <c r="AP19" s="152"/>
      <c r="AR19" s="131"/>
      <c r="AS19" s="152"/>
      <c r="AU19" s="131"/>
      <c r="AV19" s="152"/>
      <c r="AX19" s="131"/>
      <c r="AY19" s="152"/>
      <c r="BA19" s="131"/>
      <c r="BB19" s="152"/>
      <c r="BD19" s="131"/>
      <c r="BE19" s="152"/>
      <c r="BG19" s="131"/>
      <c r="BH19" s="152"/>
      <c r="BJ19" s="131"/>
      <c r="BK19" s="152"/>
      <c r="BM19" s="131"/>
      <c r="BN19" s="152"/>
      <c r="BP19" s="131"/>
      <c r="BQ19" s="152"/>
      <c r="BS19" s="131"/>
      <c r="BT19" s="152"/>
      <c r="BV19" s="131"/>
      <c r="BW19" s="152"/>
    </row>
    <row r="20" spans="2:75" ht="14.25">
      <c r="B20" s="131"/>
      <c r="C20" s="152"/>
      <c r="E20" s="131"/>
      <c r="F20" s="152"/>
      <c r="H20" s="131"/>
      <c r="I20" s="152"/>
      <c r="K20" s="131"/>
      <c r="L20" s="152"/>
      <c r="N20" s="131"/>
      <c r="O20" s="152"/>
      <c r="Q20" s="131"/>
      <c r="R20" s="152"/>
      <c r="T20" s="131"/>
      <c r="U20" s="152"/>
      <c r="W20" s="131"/>
      <c r="X20" s="152"/>
      <c r="Z20" s="131"/>
      <c r="AA20" s="152"/>
      <c r="AC20" s="131"/>
      <c r="AD20" s="152"/>
      <c r="AF20" s="131"/>
      <c r="AG20" s="152"/>
      <c r="AI20" s="131"/>
      <c r="AJ20" s="152"/>
      <c r="AL20" s="131"/>
      <c r="AM20" s="152"/>
      <c r="AO20" s="131"/>
      <c r="AP20" s="152"/>
      <c r="AR20" s="131"/>
      <c r="AS20" s="152"/>
      <c r="AU20" s="131"/>
      <c r="AV20" s="152"/>
      <c r="AX20" s="131"/>
      <c r="AY20" s="152"/>
      <c r="BA20" s="131"/>
      <c r="BB20" s="152"/>
      <c r="BD20" s="131"/>
      <c r="BE20" s="152"/>
      <c r="BG20" s="131"/>
      <c r="BH20" s="152"/>
      <c r="BJ20" s="131"/>
      <c r="BK20" s="152"/>
      <c r="BM20" s="131"/>
      <c r="BN20" s="152"/>
      <c r="BP20" s="131"/>
      <c r="BQ20" s="152"/>
      <c r="BS20" s="131"/>
      <c r="BT20" s="152"/>
      <c r="BV20" s="131"/>
      <c r="BW20" s="152"/>
    </row>
    <row r="21" spans="2:75" ht="14.25">
      <c r="B21" s="131"/>
      <c r="C21" s="152"/>
      <c r="E21" s="131"/>
      <c r="F21" s="152"/>
      <c r="H21" s="131"/>
      <c r="I21" s="152"/>
      <c r="K21" s="131"/>
      <c r="L21" s="152"/>
      <c r="N21" s="131"/>
      <c r="O21" s="152"/>
      <c r="Q21" s="131"/>
      <c r="R21" s="152"/>
      <c r="T21" s="131"/>
      <c r="U21" s="152"/>
      <c r="W21" s="131"/>
      <c r="X21" s="152"/>
      <c r="Z21" s="131"/>
      <c r="AA21" s="152"/>
      <c r="AC21" s="131"/>
      <c r="AD21" s="152"/>
      <c r="AF21" s="131"/>
      <c r="AG21" s="152"/>
      <c r="AI21" s="131"/>
      <c r="AJ21" s="152"/>
      <c r="AL21" s="131"/>
      <c r="AM21" s="152"/>
      <c r="AO21" s="131"/>
      <c r="AP21" s="152"/>
      <c r="AR21" s="131"/>
      <c r="AS21" s="152"/>
      <c r="AU21" s="131"/>
      <c r="AV21" s="152"/>
      <c r="AX21" s="131"/>
      <c r="AY21" s="152"/>
      <c r="BA21" s="131"/>
      <c r="BB21" s="152"/>
      <c r="BD21" s="131"/>
      <c r="BE21" s="152"/>
      <c r="BG21" s="131"/>
      <c r="BH21" s="152"/>
      <c r="BJ21" s="131"/>
      <c r="BK21" s="152"/>
      <c r="BM21" s="131"/>
      <c r="BN21" s="152"/>
      <c r="BP21" s="131"/>
      <c r="BQ21" s="152"/>
      <c r="BS21" s="131"/>
      <c r="BT21" s="152"/>
      <c r="BV21" s="131"/>
      <c r="BW21" s="152"/>
    </row>
    <row r="22" spans="2:75" ht="14.25">
      <c r="B22" s="131"/>
      <c r="C22" s="152"/>
      <c r="E22" s="131"/>
      <c r="F22" s="152"/>
      <c r="H22" s="131"/>
      <c r="I22" s="152"/>
      <c r="K22" s="131"/>
      <c r="L22" s="152"/>
      <c r="N22" s="131"/>
      <c r="O22" s="152"/>
      <c r="Q22" s="131"/>
      <c r="R22" s="152"/>
      <c r="T22" s="131"/>
      <c r="U22" s="152"/>
      <c r="W22" s="131"/>
      <c r="X22" s="152"/>
      <c r="Z22" s="131"/>
      <c r="AA22" s="152"/>
      <c r="AC22" s="131"/>
      <c r="AD22" s="152"/>
      <c r="AF22" s="131"/>
      <c r="AG22" s="152"/>
      <c r="AI22" s="131"/>
      <c r="AJ22" s="152"/>
      <c r="AL22" s="131"/>
      <c r="AM22" s="152"/>
      <c r="AO22" s="131"/>
      <c r="AP22" s="152"/>
      <c r="AR22" s="131"/>
      <c r="AS22" s="152"/>
      <c r="AU22" s="131"/>
      <c r="AV22" s="152"/>
      <c r="AX22" s="131"/>
      <c r="AY22" s="152"/>
      <c r="BA22" s="131"/>
      <c r="BB22" s="152"/>
      <c r="BD22" s="131"/>
      <c r="BE22" s="152"/>
      <c r="BG22" s="131"/>
      <c r="BH22" s="152"/>
      <c r="BJ22" s="131"/>
      <c r="BK22" s="152"/>
      <c r="BM22" s="131"/>
      <c r="BN22" s="152"/>
      <c r="BP22" s="131"/>
      <c r="BQ22" s="152"/>
      <c r="BS22" s="131"/>
      <c r="BT22" s="152"/>
      <c r="BV22" s="131"/>
      <c r="BW22" s="152"/>
    </row>
    <row r="23" spans="2:75" ht="14.25">
      <c r="B23" s="131"/>
      <c r="C23" s="152"/>
      <c r="E23" s="131"/>
      <c r="F23" s="152"/>
      <c r="H23" s="131"/>
      <c r="I23" s="152"/>
      <c r="K23" s="131"/>
      <c r="L23" s="152"/>
      <c r="N23" s="131"/>
      <c r="O23" s="152"/>
      <c r="Q23" s="131"/>
      <c r="R23" s="152"/>
      <c r="T23" s="131"/>
      <c r="U23" s="152"/>
      <c r="W23" s="131"/>
      <c r="X23" s="152"/>
      <c r="Z23" s="131"/>
      <c r="AA23" s="152"/>
      <c r="AC23" s="131"/>
      <c r="AD23" s="152"/>
      <c r="AF23" s="131"/>
      <c r="AG23" s="152"/>
      <c r="AI23" s="131"/>
      <c r="AJ23" s="152"/>
      <c r="AL23" s="131"/>
      <c r="AM23" s="152"/>
      <c r="AO23" s="131"/>
      <c r="AP23" s="152"/>
      <c r="AR23" s="131"/>
      <c r="AS23" s="152"/>
      <c r="AU23" s="131"/>
      <c r="AV23" s="152"/>
      <c r="AX23" s="131"/>
      <c r="AY23" s="152"/>
      <c r="BA23" s="131"/>
      <c r="BB23" s="152"/>
      <c r="BD23" s="131"/>
      <c r="BE23" s="152"/>
      <c r="BG23" s="131"/>
      <c r="BH23" s="152"/>
      <c r="BJ23" s="131"/>
      <c r="BK23" s="152"/>
      <c r="BM23" s="131"/>
      <c r="BN23" s="152"/>
      <c r="BP23" s="131"/>
      <c r="BQ23" s="152"/>
      <c r="BS23" s="131"/>
      <c r="BT23" s="152"/>
      <c r="BV23" s="131"/>
      <c r="BW23" s="152"/>
    </row>
    <row r="24" spans="2:75" ht="14.25">
      <c r="B24" s="131"/>
      <c r="C24" s="152"/>
      <c r="E24" s="131"/>
      <c r="F24" s="152"/>
      <c r="H24" s="131"/>
      <c r="I24" s="152"/>
      <c r="K24" s="131"/>
      <c r="L24" s="152"/>
      <c r="N24" s="131"/>
      <c r="O24" s="152"/>
      <c r="Q24" s="131"/>
      <c r="R24" s="152"/>
      <c r="T24" s="131"/>
      <c r="U24" s="152"/>
      <c r="W24" s="131"/>
      <c r="X24" s="152"/>
      <c r="Z24" s="131"/>
      <c r="AA24" s="152"/>
      <c r="AC24" s="131"/>
      <c r="AD24" s="152"/>
      <c r="AF24" s="131"/>
      <c r="AG24" s="152"/>
      <c r="AI24" s="131"/>
      <c r="AJ24" s="152"/>
      <c r="AL24" s="131"/>
      <c r="AM24" s="152"/>
      <c r="AO24" s="131"/>
      <c r="AP24" s="152"/>
      <c r="AR24" s="131"/>
      <c r="AS24" s="152"/>
      <c r="AU24" s="131"/>
      <c r="AV24" s="152"/>
      <c r="AX24" s="131"/>
      <c r="AY24" s="152"/>
      <c r="BA24" s="131"/>
      <c r="BB24" s="152"/>
      <c r="BD24" s="131"/>
      <c r="BE24" s="152"/>
      <c r="BG24" s="131"/>
      <c r="BH24" s="152"/>
      <c r="BJ24" s="131"/>
      <c r="BK24" s="152"/>
      <c r="BM24" s="131"/>
      <c r="BN24" s="152"/>
      <c r="BP24" s="131"/>
      <c r="BQ24" s="152"/>
      <c r="BS24" s="131"/>
      <c r="BT24" s="152"/>
      <c r="BV24" s="131"/>
      <c r="BW24" s="152"/>
    </row>
    <row r="25" spans="2:75" ht="15" thickBot="1">
      <c r="B25" s="137"/>
      <c r="C25" s="153"/>
      <c r="E25" s="137"/>
      <c r="F25" s="153"/>
      <c r="H25" s="137"/>
      <c r="I25" s="153"/>
      <c r="K25" s="137"/>
      <c r="L25" s="153"/>
      <c r="N25" s="137"/>
      <c r="O25" s="153"/>
      <c r="Q25" s="137"/>
      <c r="R25" s="153"/>
      <c r="T25" s="137"/>
      <c r="U25" s="153"/>
      <c r="W25" s="137"/>
      <c r="X25" s="153"/>
      <c r="Z25" s="137"/>
      <c r="AA25" s="153"/>
      <c r="AC25" s="137"/>
      <c r="AD25" s="153"/>
      <c r="AF25" s="137"/>
      <c r="AG25" s="153"/>
      <c r="AI25" s="137"/>
      <c r="AJ25" s="153"/>
      <c r="AL25" s="137"/>
      <c r="AM25" s="153"/>
      <c r="AO25" s="137"/>
      <c r="AP25" s="153"/>
      <c r="AR25" s="137"/>
      <c r="AS25" s="153"/>
      <c r="AU25" s="137"/>
      <c r="AV25" s="153"/>
      <c r="AX25" s="137"/>
      <c r="AY25" s="153"/>
      <c r="BA25" s="137"/>
      <c r="BB25" s="153"/>
      <c r="BD25" s="137"/>
      <c r="BE25" s="153"/>
      <c r="BG25" s="137"/>
      <c r="BH25" s="153"/>
      <c r="BJ25" s="137"/>
      <c r="BK25" s="153"/>
      <c r="BM25" s="137"/>
      <c r="BN25" s="153"/>
      <c r="BP25" s="137"/>
      <c r="BQ25" s="153"/>
      <c r="BS25" s="137"/>
      <c r="BT25" s="153"/>
      <c r="BV25" s="137"/>
      <c r="BW25" s="15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2" spans="1:5" ht="14.25">
      <c r="A2" s="90"/>
      <c r="B2" s="90"/>
      <c r="C2" s="90"/>
      <c r="D2" s="90"/>
      <c r="E2" s="90"/>
    </row>
    <row r="3" spans="1:5" ht="15.75">
      <c r="A3" s="25" t="s">
        <v>72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f>'RELATÓRIO-Jul-2000'!E7</f>
        <v>3434</v>
      </c>
      <c r="B7" s="22">
        <v>996</v>
      </c>
      <c r="C7" s="20">
        <v>29</v>
      </c>
      <c r="D7" s="20">
        <f>D38</f>
        <v>459</v>
      </c>
      <c r="E7" s="24">
        <f>A7+B7-C7-D7</f>
        <v>3942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'Dados-Ago-2000'!B4</f>
        <v>67</v>
      </c>
      <c r="E13" s="96">
        <f>'Dados-Ago-2000'!C4</f>
        <v>3810180.34</v>
      </c>
    </row>
    <row r="14" spans="1:5" ht="15" thickBot="1">
      <c r="A14" s="346"/>
      <c r="B14" s="97" t="s">
        <v>3</v>
      </c>
      <c r="C14" s="98"/>
      <c r="D14" s="43">
        <f>'Dados-Ago-2000'!E4</f>
        <v>40</v>
      </c>
      <c r="E14" s="99">
        <f>'Dados-Ago-2000'!F4</f>
        <v>1192056.8900000001</v>
      </c>
    </row>
    <row r="15" spans="1:5" ht="15" thickBot="1">
      <c r="A15" s="26" t="s">
        <v>27</v>
      </c>
      <c r="B15" s="100" t="s">
        <v>56</v>
      </c>
      <c r="C15" s="102"/>
      <c r="D15" s="27">
        <f>'Dados-Ago-2000'!H4</f>
        <v>13</v>
      </c>
      <c r="E15" s="103">
        <f>'Dados-Ago-2000'!I4</f>
        <v>1097018.9100000001</v>
      </c>
    </row>
    <row r="16" spans="1:5" ht="14.25">
      <c r="A16" s="344" t="s">
        <v>28</v>
      </c>
      <c r="B16" s="104" t="s">
        <v>5</v>
      </c>
      <c r="C16" s="105"/>
      <c r="D16" s="120">
        <f>'Dados-Ago-2000'!K4</f>
        <v>4</v>
      </c>
      <c r="E16" s="121">
        <f>'Dados-Ago-2000'!L4</f>
        <v>8833.71</v>
      </c>
    </row>
    <row r="17" spans="1:5" ht="15" thickBot="1">
      <c r="A17" s="346"/>
      <c r="B17" s="106" t="s">
        <v>14</v>
      </c>
      <c r="C17" s="107"/>
      <c r="D17" s="85">
        <f>'Dados-Ago-2000'!N4</f>
        <v>5</v>
      </c>
      <c r="E17" s="86">
        <f>'Dados-Ago-2000'!O4</f>
        <v>30511.73</v>
      </c>
    </row>
    <row r="18" spans="1:5" ht="14.25">
      <c r="A18" s="344" t="s">
        <v>29</v>
      </c>
      <c r="B18" s="122" t="s">
        <v>22</v>
      </c>
      <c r="C18" s="122"/>
      <c r="D18" s="351">
        <f>'Dados-Ago-2000'!Q4</f>
        <v>18</v>
      </c>
      <c r="E18" s="353">
        <f>'Dados-Ago-2000'!R4</f>
        <v>1391588.06</v>
      </c>
    </row>
    <row r="19" spans="1:5" ht="14.25">
      <c r="A19" s="345"/>
      <c r="B19" s="220" t="s">
        <v>61</v>
      </c>
      <c r="C19" s="220"/>
      <c r="D19" s="312"/>
      <c r="E19" s="355"/>
    </row>
    <row r="20" spans="1:5" ht="15" thickBot="1">
      <c r="A20" s="346"/>
      <c r="B20" s="124" t="s">
        <v>67</v>
      </c>
      <c r="C20" s="124"/>
      <c r="D20" s="125">
        <f>'Dados-Ago-2000'!T4</f>
        <v>9</v>
      </c>
      <c r="E20" s="126">
        <f>'Dados-Ago-2000'!U4</f>
        <v>20078.38</v>
      </c>
    </row>
    <row r="21" spans="1:5" ht="15" thickBot="1">
      <c r="A21" s="79" t="s">
        <v>30</v>
      </c>
      <c r="B21" s="106" t="s">
        <v>7</v>
      </c>
      <c r="C21" s="107"/>
      <c r="D21" s="80">
        <f>'Dados-Ago-2000'!W4</f>
        <v>13</v>
      </c>
      <c r="E21" s="110">
        <f>'Dados-Ago-2000'!X4</f>
        <v>259758.52000000002</v>
      </c>
    </row>
    <row r="22" spans="1:5" ht="14.25">
      <c r="A22" s="344" t="s">
        <v>31</v>
      </c>
      <c r="B22" s="94" t="s">
        <v>8</v>
      </c>
      <c r="C22" s="95"/>
      <c r="D22" s="351">
        <f>'Dados-Ago-2000'!Z4</f>
        <v>36</v>
      </c>
      <c r="E22" s="353">
        <f>'Dados-Ago-2000'!AA4</f>
        <v>872819.98</v>
      </c>
    </row>
    <row r="23" spans="1:5" ht="14.25">
      <c r="A23" s="345"/>
      <c r="B23" s="104" t="s">
        <v>57</v>
      </c>
      <c r="C23" s="105"/>
      <c r="D23" s="312"/>
      <c r="E23" s="355"/>
    </row>
    <row r="24" spans="1:5" ht="14.25">
      <c r="A24" s="345"/>
      <c r="B24" s="104" t="s">
        <v>11</v>
      </c>
      <c r="C24" s="105"/>
      <c r="D24" s="65">
        <f>'Dados-Ago-2000'!AI4</f>
        <v>28</v>
      </c>
      <c r="E24" s="113">
        <f>'Dados-Ago-2000'!AJ4</f>
        <v>1565859.6300000001</v>
      </c>
    </row>
    <row r="25" spans="1:5" ht="15" thickBot="1">
      <c r="A25" s="346"/>
      <c r="B25" s="106" t="s">
        <v>12</v>
      </c>
      <c r="C25" s="107"/>
      <c r="D25" s="54">
        <f>'Dados-Ago-2000'!AL4</f>
        <v>3</v>
      </c>
      <c r="E25" s="114">
        <f>'Dados-Ago-2000'!AM4</f>
        <v>44260.13</v>
      </c>
    </row>
    <row r="26" spans="1:5" ht="15" thickBot="1">
      <c r="A26" s="77" t="s">
        <v>32</v>
      </c>
      <c r="B26" s="94" t="s">
        <v>68</v>
      </c>
      <c r="C26" s="95"/>
      <c r="D26" s="63">
        <f>'Dados-Ago-2000'!AO4</f>
        <v>24</v>
      </c>
      <c r="E26" s="111">
        <f>'Dados-Ago-2000'!AP4</f>
        <v>2166744.5500000003</v>
      </c>
    </row>
    <row r="27" spans="1:5" ht="14.25">
      <c r="A27" s="344" t="s">
        <v>33</v>
      </c>
      <c r="B27" s="94" t="s">
        <v>14</v>
      </c>
      <c r="C27" s="95"/>
      <c r="D27" s="63">
        <f>'Dados-Ago-2000'!AR4</f>
        <v>13</v>
      </c>
      <c r="E27" s="111">
        <f>'Dados-Ago-2000'!AS4</f>
        <v>52566.479999999996</v>
      </c>
    </row>
    <row r="28" spans="1:5" ht="15" thickBot="1">
      <c r="A28" s="346"/>
      <c r="B28" s="106" t="s">
        <v>15</v>
      </c>
      <c r="C28" s="107"/>
      <c r="D28" s="81">
        <f>'Dados-Ago-2000'!AU4</f>
        <v>1</v>
      </c>
      <c r="E28" s="114">
        <f>'Dados-Ago-2000'!AV4</f>
        <v>49246.84</v>
      </c>
    </row>
    <row r="29" spans="1:5" ht="14.25">
      <c r="A29" s="344" t="s">
        <v>35</v>
      </c>
      <c r="B29" s="94" t="s">
        <v>59</v>
      </c>
      <c r="C29" s="95"/>
      <c r="D29" s="351">
        <f>'Dados-Ago-2000'!AX4</f>
        <v>84</v>
      </c>
      <c r="E29" s="353">
        <f>'Dados-Ago-2000'!AY4</f>
        <v>890669.27</v>
      </c>
    </row>
    <row r="30" spans="1:5" ht="14.25">
      <c r="A30" s="345"/>
      <c r="B30" s="115" t="s">
        <v>18</v>
      </c>
      <c r="C30" s="116"/>
      <c r="D30" s="311"/>
      <c r="E30" s="360"/>
    </row>
    <row r="31" spans="1:5" ht="14.25">
      <c r="A31" s="345"/>
      <c r="B31" s="106" t="s">
        <v>17</v>
      </c>
      <c r="C31" s="107"/>
      <c r="D31" s="312"/>
      <c r="E31" s="355"/>
    </row>
    <row r="32" spans="1:5" ht="15" thickBot="1">
      <c r="A32" s="346"/>
      <c r="B32" s="115" t="s">
        <v>10</v>
      </c>
      <c r="C32" s="116"/>
      <c r="D32" s="65">
        <f>'Dados-Ago-2000'!BD4</f>
        <v>29</v>
      </c>
      <c r="E32" s="113">
        <f>'Dados-Ago-2000'!BE4</f>
        <v>1008807.88</v>
      </c>
    </row>
    <row r="33" spans="1:5" ht="15" thickBot="1">
      <c r="A33" s="72" t="s">
        <v>36</v>
      </c>
      <c r="B33" s="108" t="s">
        <v>19</v>
      </c>
      <c r="C33" s="109"/>
      <c r="D33" s="61">
        <f>'Dados-Ago-2000'!BJ4</f>
        <v>5</v>
      </c>
      <c r="E33" s="117">
        <f>'Dados-Ago-2000'!BK4</f>
        <v>63205.66</v>
      </c>
    </row>
    <row r="34" spans="1:5" ht="15" thickBot="1">
      <c r="A34" s="72" t="s">
        <v>37</v>
      </c>
      <c r="B34" s="108" t="s">
        <v>60</v>
      </c>
      <c r="C34" s="109"/>
      <c r="D34" s="61">
        <f>'Dados-Ago-2000'!BM4</f>
        <v>14</v>
      </c>
      <c r="E34" s="117">
        <f>'Dados-Ago-2000'!BN4</f>
        <v>418142.37000000005</v>
      </c>
    </row>
    <row r="35" spans="1:5" ht="15" thickBot="1">
      <c r="A35" s="72" t="s">
        <v>38</v>
      </c>
      <c r="B35" s="108" t="s">
        <v>21</v>
      </c>
      <c r="C35" s="109"/>
      <c r="D35" s="61">
        <f>'Dados-Ago-2000'!BP4</f>
        <v>31</v>
      </c>
      <c r="E35" s="117">
        <f>'Dados-Ago-2000'!BQ4</f>
        <v>205261.36999999994</v>
      </c>
    </row>
    <row r="36" spans="1:5" ht="14.25">
      <c r="A36" s="344" t="s">
        <v>39</v>
      </c>
      <c r="B36" s="94" t="s">
        <v>22</v>
      </c>
      <c r="C36" s="95"/>
      <c r="D36" s="351">
        <f>'Dados-Ago-2000'!BS4</f>
        <v>22</v>
      </c>
      <c r="E36" s="353">
        <f>'Dados-Ago-2000'!BT4</f>
        <v>214151.19000000003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459</v>
      </c>
      <c r="E38" s="119">
        <f>SUM(E13:E37)</f>
        <v>15361761.890000002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5">
    <mergeCell ref="A13:A14"/>
    <mergeCell ref="A16:A17"/>
    <mergeCell ref="E36:E37"/>
    <mergeCell ref="A27:A28"/>
    <mergeCell ref="A36:A37"/>
    <mergeCell ref="D36:D37"/>
    <mergeCell ref="A22:A25"/>
    <mergeCell ref="D22:D23"/>
    <mergeCell ref="E22:E23"/>
    <mergeCell ref="A29:A32"/>
    <mergeCell ref="D29:D31"/>
    <mergeCell ref="E29:E31"/>
    <mergeCell ref="A18:A20"/>
    <mergeCell ref="D18:D19"/>
    <mergeCell ref="E18:E19"/>
  </mergeCells>
  <printOptions horizontalCentered="1"/>
  <pageMargins left="0.7874015748031497" right="0.7874015748031497" top="1.29" bottom="0.984251968503937" header="0.65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BW2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6.140625" style="145" customWidth="1"/>
    <col min="10" max="10" width="4.57421875" style="1" customWidth="1"/>
    <col min="11" max="11" width="19.7109375" style="129" customWidth="1"/>
    <col min="12" max="12" width="24.140625" style="145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4.57421875" style="145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3.57421875" style="145" customWidth="1"/>
    <col min="25" max="25" width="4.28125" style="1" customWidth="1"/>
    <col min="26" max="26" width="18.57421875" style="129" customWidth="1"/>
    <col min="27" max="27" width="25.57421875" style="145" customWidth="1"/>
    <col min="28" max="28" width="4.28125" style="1" customWidth="1"/>
    <col min="29" max="29" width="18.57421875" style="129" customWidth="1"/>
    <col min="30" max="30" width="21.28125" style="145" customWidth="1"/>
    <col min="31" max="31" width="4.28125" style="1" customWidth="1"/>
    <col min="32" max="32" width="18.57421875" style="129" customWidth="1"/>
    <col min="33" max="33" width="22.140625" style="145" customWidth="1"/>
    <col min="34" max="34" width="4.57421875" style="1" customWidth="1"/>
    <col min="35" max="35" width="18.57421875" style="129" customWidth="1"/>
    <col min="36" max="36" width="21.7109375" style="145" customWidth="1"/>
    <col min="37" max="37" width="5.140625" style="1" customWidth="1"/>
    <col min="38" max="38" width="18.57421875" style="129" customWidth="1"/>
    <col min="39" max="39" width="23.28125" style="145" customWidth="1"/>
    <col min="40" max="40" width="4.421875" style="1" customWidth="1"/>
    <col min="41" max="41" width="18.57421875" style="129" customWidth="1"/>
    <col min="42" max="42" width="23.28125" style="145" customWidth="1"/>
    <col min="43" max="43" width="4.57421875" style="1" customWidth="1"/>
    <col min="44" max="44" width="18.57421875" style="129" customWidth="1"/>
    <col min="45" max="45" width="23.28125" style="145" customWidth="1"/>
    <col min="46" max="46" width="4.7109375" style="1" customWidth="1"/>
    <col min="47" max="47" width="18.57421875" style="129" customWidth="1"/>
    <col min="48" max="48" width="23.28125" style="145" customWidth="1"/>
    <col min="49" max="49" width="4.57421875" style="1" customWidth="1"/>
    <col min="50" max="50" width="19.57421875" style="129" customWidth="1"/>
    <col min="51" max="51" width="24.28125" style="145" customWidth="1"/>
    <col min="52" max="52" width="3.421875" style="1" customWidth="1"/>
    <col min="53" max="53" width="19.57421875" style="129" customWidth="1"/>
    <col min="54" max="54" width="24.28125" style="145" customWidth="1"/>
    <col min="55" max="55" width="4.421875" style="1" customWidth="1"/>
    <col min="56" max="56" width="18.57421875" style="129" customWidth="1"/>
    <col min="57" max="57" width="23.28125" style="145" customWidth="1"/>
    <col min="58" max="58" width="3.8515625" style="1" customWidth="1"/>
    <col min="59" max="59" width="18.57421875" style="129" customWidth="1"/>
    <col min="60" max="60" width="21.421875" style="145" customWidth="1"/>
    <col min="61" max="61" width="4.00390625" style="1" customWidth="1"/>
    <col min="62" max="62" width="18.57421875" style="129" customWidth="1"/>
    <col min="63" max="63" width="20.57421875" style="145" customWidth="1"/>
    <col min="64" max="64" width="4.57421875" style="1" customWidth="1"/>
    <col min="65" max="65" width="19.57421875" style="129" customWidth="1"/>
    <col min="66" max="66" width="23.140625" style="145" customWidth="1"/>
    <col min="67" max="67" width="3.8515625" style="1" customWidth="1"/>
    <col min="68" max="68" width="18.57421875" style="129" customWidth="1"/>
    <col min="69" max="69" width="23.8515625" style="145" customWidth="1"/>
    <col min="70" max="70" width="4.7109375" style="1" customWidth="1"/>
    <col min="71" max="71" width="19.57421875" style="129" customWidth="1"/>
    <col min="72" max="72" width="23.140625" style="145" customWidth="1"/>
    <col min="73" max="73" width="4.140625" style="1" customWidth="1"/>
    <col min="74" max="74" width="19.57421875" style="129" customWidth="1"/>
    <col min="75" max="75" width="26.28125" style="145" customWidth="1"/>
    <col min="76" max="16384" width="11.421875" style="1" customWidth="1"/>
  </cols>
  <sheetData>
    <row r="1" ht="9" customHeight="1" thickBot="1"/>
    <row r="2" spans="2:75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6</v>
      </c>
      <c r="T2" s="215" t="s">
        <v>0</v>
      </c>
      <c r="U2" s="146" t="s">
        <v>67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9</v>
      </c>
      <c r="AF2" s="215" t="s">
        <v>0</v>
      </c>
      <c r="AG2" s="146" t="s">
        <v>10</v>
      </c>
      <c r="AI2" s="215" t="s">
        <v>0</v>
      </c>
      <c r="AJ2" s="146" t="s">
        <v>11</v>
      </c>
      <c r="AL2" s="215" t="s">
        <v>0</v>
      </c>
      <c r="AM2" s="146" t="s">
        <v>12</v>
      </c>
      <c r="AO2" s="215" t="s">
        <v>0</v>
      </c>
      <c r="AP2" s="146" t="s">
        <v>13</v>
      </c>
      <c r="AR2" s="215" t="s">
        <v>0</v>
      </c>
      <c r="AS2" s="146" t="s">
        <v>14</v>
      </c>
      <c r="AU2" s="215" t="s">
        <v>0</v>
      </c>
      <c r="AV2" s="146" t="s">
        <v>15</v>
      </c>
      <c r="AX2" s="215" t="s">
        <v>2</v>
      </c>
      <c r="AY2" s="146" t="s">
        <v>16</v>
      </c>
      <c r="BA2" s="215" t="s">
        <v>2</v>
      </c>
      <c r="BB2" s="146" t="s">
        <v>17</v>
      </c>
      <c r="BD2" s="215" t="s">
        <v>0</v>
      </c>
      <c r="BE2" s="146" t="s">
        <v>10</v>
      </c>
      <c r="BG2" s="215" t="s">
        <v>0</v>
      </c>
      <c r="BH2" s="146" t="s">
        <v>18</v>
      </c>
      <c r="BJ2" s="215" t="s">
        <v>0</v>
      </c>
      <c r="BK2" s="146" t="s">
        <v>19</v>
      </c>
      <c r="BM2" s="215" t="s">
        <v>2</v>
      </c>
      <c r="BN2" s="146" t="s">
        <v>20</v>
      </c>
      <c r="BP2" s="215" t="s">
        <v>0</v>
      </c>
      <c r="BQ2" s="146" t="s">
        <v>21</v>
      </c>
      <c r="BS2" s="215" t="s">
        <v>2</v>
      </c>
      <c r="BT2" s="146" t="s">
        <v>22</v>
      </c>
      <c r="BV2" s="215" t="s">
        <v>2</v>
      </c>
      <c r="BW2" s="146" t="s">
        <v>23</v>
      </c>
    </row>
    <row r="3" spans="2:75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F3" s="216" t="s">
        <v>24</v>
      </c>
      <c r="AG3" s="147" t="s">
        <v>31</v>
      </c>
      <c r="AI3" s="216" t="s">
        <v>24</v>
      </c>
      <c r="AJ3" s="147" t="s">
        <v>31</v>
      </c>
      <c r="AL3" s="216" t="s">
        <v>24</v>
      </c>
      <c r="AM3" s="147" t="s">
        <v>31</v>
      </c>
      <c r="AO3" s="216" t="s">
        <v>24</v>
      </c>
      <c r="AP3" s="147" t="s">
        <v>32</v>
      </c>
      <c r="AR3" s="216" t="s">
        <v>24</v>
      </c>
      <c r="AS3" s="147" t="s">
        <v>33</v>
      </c>
      <c r="AU3" s="216" t="s">
        <v>24</v>
      </c>
      <c r="AV3" s="147" t="s">
        <v>33</v>
      </c>
      <c r="AX3" s="216" t="s">
        <v>34</v>
      </c>
      <c r="AY3" s="147" t="s">
        <v>35</v>
      </c>
      <c r="BA3" s="216" t="s">
        <v>34</v>
      </c>
      <c r="BB3" s="147" t="s">
        <v>35</v>
      </c>
      <c r="BD3" s="216" t="s">
        <v>24</v>
      </c>
      <c r="BE3" s="147" t="s">
        <v>35</v>
      </c>
      <c r="BG3" s="216" t="s">
        <v>24</v>
      </c>
      <c r="BH3" s="147" t="s">
        <v>35</v>
      </c>
      <c r="BJ3" s="216" t="s">
        <v>24</v>
      </c>
      <c r="BK3" s="147" t="s">
        <v>36</v>
      </c>
      <c r="BM3" s="216" t="s">
        <v>34</v>
      </c>
      <c r="BN3" s="147" t="s">
        <v>37</v>
      </c>
      <c r="BP3" s="216" t="s">
        <v>24</v>
      </c>
      <c r="BQ3" s="147" t="s">
        <v>38</v>
      </c>
      <c r="BS3" s="216" t="s">
        <v>34</v>
      </c>
      <c r="BT3" s="147" t="s">
        <v>39</v>
      </c>
      <c r="BV3" s="216" t="s">
        <v>34</v>
      </c>
      <c r="BW3" s="147" t="s">
        <v>39</v>
      </c>
    </row>
    <row r="4" spans="2:75" ht="15" thickBot="1">
      <c r="B4" s="7">
        <f>SUM(B6:B25)</f>
        <v>251</v>
      </c>
      <c r="C4" s="8">
        <f>SUM(C6:C25)</f>
        <v>5209782.32</v>
      </c>
      <c r="E4" s="7">
        <f>SUM(E6:E25)</f>
        <v>102</v>
      </c>
      <c r="F4" s="8">
        <f>SUM(F6:F25)</f>
        <v>3489340.3899999997</v>
      </c>
      <c r="H4" s="7">
        <f>SUM(H6:H25)</f>
        <v>33</v>
      </c>
      <c r="I4" s="8">
        <f>SUM(I6:I25)</f>
        <v>218658.39</v>
      </c>
      <c r="K4" s="7">
        <f>SUM(K6:K25)</f>
        <v>40</v>
      </c>
      <c r="L4" s="8">
        <f>SUM(L6:L25)</f>
        <v>236734.59000000003</v>
      </c>
      <c r="N4" s="7">
        <f>SUM(N6:N25)</f>
        <v>43</v>
      </c>
      <c r="O4" s="8">
        <f>SUM(O6:O25)</f>
        <v>332754.17</v>
      </c>
      <c r="Q4" s="7">
        <f>SUM(Q6:Q25)</f>
        <v>90</v>
      </c>
      <c r="R4" s="8">
        <f>SUM(R6:R25)</f>
        <v>2520421.0700000003</v>
      </c>
      <c r="T4" s="7">
        <f>SUM(T6:T25)</f>
        <v>34</v>
      </c>
      <c r="U4" s="8">
        <f>SUM(U6:U25)</f>
        <v>1467501.5200000003</v>
      </c>
      <c r="W4" s="7">
        <f>SUM(W6:W25)</f>
        <v>97</v>
      </c>
      <c r="X4" s="8">
        <f>SUM(X6:X25)</f>
        <v>896662.8</v>
      </c>
      <c r="Z4" s="7">
        <f>SUM(Z6:Z25)</f>
        <v>39</v>
      </c>
      <c r="AA4" s="8">
        <f>SUM(AA6:AA25)</f>
        <v>5713365.26</v>
      </c>
      <c r="AC4" s="7">
        <f>SUM(AC6:AC25)</f>
        <v>0</v>
      </c>
      <c r="AD4" s="8">
        <f>SUM(AD6:AD25)</f>
        <v>0</v>
      </c>
      <c r="AF4" s="7">
        <f>SUM(AF6:AF25)</f>
        <v>0</v>
      </c>
      <c r="AG4" s="8">
        <f>SUM(AG6:AG25)</f>
        <v>0</v>
      </c>
      <c r="AI4" s="7">
        <f>SUM(AI6:AI25)</f>
        <v>45</v>
      </c>
      <c r="AJ4" s="8">
        <f>SUM(AJ6:AJ25)</f>
        <v>2330936.2900000005</v>
      </c>
      <c r="AL4" s="7">
        <f>SUM(AL6:AL25)</f>
        <v>11</v>
      </c>
      <c r="AM4" s="8">
        <f>SUM(AM6:AM25)</f>
        <v>45400.93</v>
      </c>
      <c r="AO4" s="7">
        <f>SUM(AO6:AO25)</f>
        <v>293</v>
      </c>
      <c r="AP4" s="8">
        <f>SUM(AP6:AP25)</f>
        <v>2641538.52</v>
      </c>
      <c r="AR4" s="7">
        <f>SUM(AR6:AR25)</f>
        <v>14</v>
      </c>
      <c r="AS4" s="8">
        <f>SUM(AS6:AS25)</f>
        <v>67094.86</v>
      </c>
      <c r="AU4" s="7">
        <f>SUM(AU6:AU25)</f>
        <v>13</v>
      </c>
      <c r="AV4" s="8">
        <f>SUM(AV6:AV25)</f>
        <v>25061.89</v>
      </c>
      <c r="AX4" s="7">
        <f>SUM(AX6:AX25)</f>
        <v>263</v>
      </c>
      <c r="AY4" s="8">
        <f>SUM(AY6:AY25)</f>
        <v>10153327.540000001</v>
      </c>
      <c r="BA4" s="7">
        <f>SUM(BA6:BA25)</f>
        <v>0</v>
      </c>
      <c r="BB4" s="8">
        <f>SUM(BB6:BB25)</f>
        <v>0</v>
      </c>
      <c r="BD4" s="7">
        <f>SUM(BD6:BD25)</f>
        <v>74</v>
      </c>
      <c r="BE4" s="8">
        <f>SUM(BE6:BE25)</f>
        <v>1141912.43</v>
      </c>
      <c r="BG4" s="7">
        <f>SUM(BG6:BG25)</f>
        <v>0</v>
      </c>
      <c r="BH4" s="8">
        <f>SUM(BH6:BH25)</f>
        <v>0</v>
      </c>
      <c r="BJ4" s="7">
        <f>SUM(BJ6:BJ25)</f>
        <v>10</v>
      </c>
      <c r="BK4" s="8">
        <f>SUM(BK6:BK25)</f>
        <v>14613.310000000001</v>
      </c>
      <c r="BM4" s="7">
        <f>SUM(BM6:BM25)</f>
        <v>92</v>
      </c>
      <c r="BN4" s="8">
        <f>SUM(BN6:BN25)</f>
        <v>3120928.91</v>
      </c>
      <c r="BP4" s="7">
        <f>SUM(BP6:BP25)</f>
        <v>94</v>
      </c>
      <c r="BQ4" s="8">
        <f>SUM(BQ6:BQ25)</f>
        <v>859062.1300000002</v>
      </c>
      <c r="BS4" s="7">
        <f>SUM(BS6:BS25)</f>
        <v>71</v>
      </c>
      <c r="BT4" s="8">
        <f>SUM(BT6:BT25)</f>
        <v>615015.93</v>
      </c>
      <c r="BV4" s="7">
        <f>SUM(BV6:BV25)</f>
        <v>0</v>
      </c>
      <c r="BW4" s="8">
        <f>SUM(BW6:BW25)</f>
        <v>0</v>
      </c>
    </row>
    <row r="5" spans="2:75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  <c r="BV5" s="9" t="s">
        <v>40</v>
      </c>
      <c r="BW5" s="148" t="s">
        <v>41</v>
      </c>
    </row>
    <row r="6" spans="2:75" ht="14.25">
      <c r="B6" s="128">
        <v>54</v>
      </c>
      <c r="C6" s="151">
        <v>317875.75</v>
      </c>
      <c r="E6" s="128">
        <v>1</v>
      </c>
      <c r="F6" s="151">
        <v>834.48</v>
      </c>
      <c r="H6" s="128">
        <v>4</v>
      </c>
      <c r="I6" s="151">
        <v>19773.56</v>
      </c>
      <c r="K6" s="128">
        <v>4</v>
      </c>
      <c r="L6" s="151">
        <v>11366.55</v>
      </c>
      <c r="N6" s="128">
        <v>20</v>
      </c>
      <c r="O6" s="151">
        <v>83231.78</v>
      </c>
      <c r="Q6" s="128">
        <v>1</v>
      </c>
      <c r="R6" s="151">
        <v>6088.4</v>
      </c>
      <c r="T6" s="128">
        <v>6</v>
      </c>
      <c r="U6" s="151">
        <v>26880.6</v>
      </c>
      <c r="W6" s="128">
        <v>3</v>
      </c>
      <c r="X6" s="151">
        <v>30342.72</v>
      </c>
      <c r="Z6" s="128">
        <v>16</v>
      </c>
      <c r="AA6" s="151">
        <v>582260.37</v>
      </c>
      <c r="AC6" s="128"/>
      <c r="AD6" s="151"/>
      <c r="AF6" s="128"/>
      <c r="AG6" s="151"/>
      <c r="AI6" s="128">
        <v>4</v>
      </c>
      <c r="AJ6" s="151">
        <v>67606.76</v>
      </c>
      <c r="AL6" s="128">
        <v>2</v>
      </c>
      <c r="AM6" s="151">
        <v>15282.78</v>
      </c>
      <c r="AO6" s="128">
        <v>4</v>
      </c>
      <c r="AP6" s="151">
        <v>6819.17</v>
      </c>
      <c r="AR6" s="128">
        <v>1</v>
      </c>
      <c r="AS6" s="151">
        <v>638.46</v>
      </c>
      <c r="AU6" s="128">
        <v>1</v>
      </c>
      <c r="AV6" s="151">
        <v>400.11</v>
      </c>
      <c r="AX6" s="128">
        <v>162</v>
      </c>
      <c r="AY6" s="151">
        <v>4466761.69</v>
      </c>
      <c r="BA6" s="128"/>
      <c r="BB6" s="151"/>
      <c r="BD6" s="128">
        <v>3</v>
      </c>
      <c r="BE6" s="151">
        <v>62723.05</v>
      </c>
      <c r="BG6" s="128"/>
      <c r="BH6" s="151"/>
      <c r="BJ6" s="128">
        <v>2</v>
      </c>
      <c r="BK6" s="151">
        <v>3818.79</v>
      </c>
      <c r="BM6" s="128">
        <v>2</v>
      </c>
      <c r="BN6" s="151">
        <v>27868.41</v>
      </c>
      <c r="BP6" s="128">
        <v>5</v>
      </c>
      <c r="BQ6" s="151">
        <v>56068.04</v>
      </c>
      <c r="BS6" s="128">
        <v>7</v>
      </c>
      <c r="BT6" s="151">
        <v>32077.1</v>
      </c>
      <c r="BV6" s="128"/>
      <c r="BW6" s="151"/>
    </row>
    <row r="7" spans="2:75" ht="14.25">
      <c r="B7" s="131">
        <v>26</v>
      </c>
      <c r="C7" s="152">
        <v>209337.17</v>
      </c>
      <c r="E7" s="131">
        <v>3</v>
      </c>
      <c r="F7" s="152">
        <v>223455.94</v>
      </c>
      <c r="H7" s="131">
        <v>4</v>
      </c>
      <c r="I7" s="152">
        <v>6566.51</v>
      </c>
      <c r="K7" s="131">
        <v>2</v>
      </c>
      <c r="L7" s="152">
        <v>4550.97</v>
      </c>
      <c r="N7" s="131">
        <v>5</v>
      </c>
      <c r="O7" s="152">
        <v>113064.52</v>
      </c>
      <c r="Q7" s="131">
        <v>2</v>
      </c>
      <c r="R7" s="152">
        <v>73973.61</v>
      </c>
      <c r="T7" s="131">
        <v>4</v>
      </c>
      <c r="U7" s="152">
        <v>995056.76</v>
      </c>
      <c r="W7" s="131">
        <v>1</v>
      </c>
      <c r="X7" s="152">
        <v>2781.23</v>
      </c>
      <c r="Z7" s="131">
        <v>3</v>
      </c>
      <c r="AA7" s="152">
        <v>1245.01</v>
      </c>
      <c r="AC7" s="131"/>
      <c r="AD7" s="152"/>
      <c r="AF7" s="131"/>
      <c r="AG7" s="152"/>
      <c r="AI7" s="131">
        <v>1</v>
      </c>
      <c r="AJ7" s="152">
        <v>532.05</v>
      </c>
      <c r="AL7" s="131">
        <v>1</v>
      </c>
      <c r="AM7" s="152">
        <v>858.23</v>
      </c>
      <c r="AO7" s="131">
        <v>5</v>
      </c>
      <c r="AP7" s="152">
        <v>16768.04</v>
      </c>
      <c r="AR7" s="131">
        <v>1</v>
      </c>
      <c r="AS7" s="152">
        <v>3702.87</v>
      </c>
      <c r="AU7" s="131">
        <v>2</v>
      </c>
      <c r="AV7" s="152">
        <v>4553.08</v>
      </c>
      <c r="AX7" s="131">
        <v>20</v>
      </c>
      <c r="AY7" s="152">
        <v>1914372.07</v>
      </c>
      <c r="BA7" s="131"/>
      <c r="BB7" s="152"/>
      <c r="BD7" s="131">
        <v>5</v>
      </c>
      <c r="BE7" s="152">
        <v>161067.71</v>
      </c>
      <c r="BG7" s="131"/>
      <c r="BH7" s="152"/>
      <c r="BJ7" s="131">
        <v>1</v>
      </c>
      <c r="BK7" s="152">
        <v>319.23</v>
      </c>
      <c r="BM7" s="131">
        <v>4</v>
      </c>
      <c r="BN7" s="152">
        <v>91329.71</v>
      </c>
      <c r="BP7" s="131">
        <v>5</v>
      </c>
      <c r="BQ7" s="152">
        <v>46204.39</v>
      </c>
      <c r="BS7" s="131">
        <v>1</v>
      </c>
      <c r="BT7" s="152">
        <v>1125.37</v>
      </c>
      <c r="BV7" s="131"/>
      <c r="BW7" s="152"/>
    </row>
    <row r="8" spans="2:75" ht="14.25">
      <c r="B8" s="131">
        <v>24</v>
      </c>
      <c r="C8" s="152">
        <v>509662.43</v>
      </c>
      <c r="E8" s="131">
        <v>3</v>
      </c>
      <c r="F8" s="152">
        <v>8492.68</v>
      </c>
      <c r="H8" s="131">
        <v>4</v>
      </c>
      <c r="I8" s="152">
        <v>22717.44</v>
      </c>
      <c r="K8" s="131">
        <v>2</v>
      </c>
      <c r="L8" s="152">
        <v>20634.57</v>
      </c>
      <c r="N8" s="131">
        <v>3</v>
      </c>
      <c r="O8" s="152">
        <v>37193.82</v>
      </c>
      <c r="Q8" s="131">
        <v>27</v>
      </c>
      <c r="R8" s="152">
        <v>604662.37</v>
      </c>
      <c r="T8" s="131">
        <v>4</v>
      </c>
      <c r="U8" s="152">
        <v>110062.59</v>
      </c>
      <c r="W8" s="131">
        <v>1</v>
      </c>
      <c r="X8" s="152">
        <v>26162.01</v>
      </c>
      <c r="Z8" s="131">
        <v>9</v>
      </c>
      <c r="AA8" s="152">
        <v>19606.27</v>
      </c>
      <c r="AC8" s="131"/>
      <c r="AD8" s="152"/>
      <c r="AF8" s="131"/>
      <c r="AG8" s="152"/>
      <c r="AI8" s="131">
        <v>1</v>
      </c>
      <c r="AJ8" s="152">
        <v>319.23</v>
      </c>
      <c r="AL8" s="131">
        <v>1</v>
      </c>
      <c r="AM8" s="152">
        <v>1064.1</v>
      </c>
      <c r="AO8" s="131">
        <v>4</v>
      </c>
      <c r="AP8" s="152">
        <v>6439.9</v>
      </c>
      <c r="AR8" s="131">
        <v>4</v>
      </c>
      <c r="AS8" s="152">
        <v>20157.74</v>
      </c>
      <c r="AU8" s="131">
        <v>1</v>
      </c>
      <c r="AV8" s="152">
        <v>2275.52</v>
      </c>
      <c r="AX8" s="131">
        <v>18</v>
      </c>
      <c r="AY8" s="152">
        <v>106352.54</v>
      </c>
      <c r="BA8" s="131"/>
      <c r="BB8" s="152"/>
      <c r="BD8" s="131">
        <v>2</v>
      </c>
      <c r="BE8" s="152">
        <v>4115.9</v>
      </c>
      <c r="BG8" s="131"/>
      <c r="BH8" s="152"/>
      <c r="BJ8" s="131">
        <v>1</v>
      </c>
      <c r="BK8" s="152">
        <v>1603.63</v>
      </c>
      <c r="BM8" s="131">
        <v>1</v>
      </c>
      <c r="BN8" s="152">
        <v>1064.1</v>
      </c>
      <c r="BP8" s="131">
        <v>19</v>
      </c>
      <c r="BQ8" s="152">
        <v>66122.61</v>
      </c>
      <c r="BS8" s="131">
        <v>1</v>
      </c>
      <c r="BT8" s="152">
        <v>11923.46</v>
      </c>
      <c r="BV8" s="131"/>
      <c r="BW8" s="152"/>
    </row>
    <row r="9" spans="2:75" ht="14.25">
      <c r="B9" s="131">
        <v>84</v>
      </c>
      <c r="C9" s="152">
        <v>1669439.93</v>
      </c>
      <c r="E9" s="131">
        <v>3</v>
      </c>
      <c r="F9" s="152">
        <v>359459.16</v>
      </c>
      <c r="H9" s="131">
        <v>1</v>
      </c>
      <c r="I9" s="152">
        <v>2339.61</v>
      </c>
      <c r="K9" s="131">
        <v>1</v>
      </c>
      <c r="L9" s="152">
        <v>319.23</v>
      </c>
      <c r="N9" s="131">
        <v>5</v>
      </c>
      <c r="O9" s="152">
        <v>8265.6</v>
      </c>
      <c r="Q9" s="131">
        <v>1</v>
      </c>
      <c r="R9" s="152">
        <v>1064.1</v>
      </c>
      <c r="T9" s="131">
        <v>1</v>
      </c>
      <c r="U9" s="152">
        <v>402.23</v>
      </c>
      <c r="W9" s="131">
        <v>3</v>
      </c>
      <c r="X9" s="152">
        <v>6598.13</v>
      </c>
      <c r="Z9" s="131">
        <v>8</v>
      </c>
      <c r="AA9" s="152">
        <v>644106.49</v>
      </c>
      <c r="AC9" s="131"/>
      <c r="AD9" s="152"/>
      <c r="AF9" s="131"/>
      <c r="AG9" s="152"/>
      <c r="AI9" s="131">
        <v>9</v>
      </c>
      <c r="AJ9" s="152">
        <v>819676.91</v>
      </c>
      <c r="AL9" s="131">
        <v>2</v>
      </c>
      <c r="AM9" s="152">
        <v>3192.3</v>
      </c>
      <c r="AO9" s="131">
        <v>8</v>
      </c>
      <c r="AP9" s="152">
        <v>36201.09</v>
      </c>
      <c r="AR9" s="131">
        <v>1</v>
      </c>
      <c r="AS9" s="152">
        <v>1296.88</v>
      </c>
      <c r="AU9" s="131">
        <v>1</v>
      </c>
      <c r="AV9" s="152">
        <v>1596.15</v>
      </c>
      <c r="AX9" s="131">
        <v>39</v>
      </c>
      <c r="AY9" s="152">
        <v>3129022.89</v>
      </c>
      <c r="BA9" s="131"/>
      <c r="BB9" s="152"/>
      <c r="BD9" s="131">
        <v>3</v>
      </c>
      <c r="BE9" s="152">
        <v>9063.78</v>
      </c>
      <c r="BG9" s="131"/>
      <c r="BH9" s="152"/>
      <c r="BJ9" s="131">
        <v>1</v>
      </c>
      <c r="BK9" s="152">
        <v>2944.53</v>
      </c>
      <c r="BM9" s="131">
        <v>4</v>
      </c>
      <c r="BN9" s="152">
        <v>26742.07</v>
      </c>
      <c r="BP9" s="131">
        <v>4</v>
      </c>
      <c r="BQ9" s="152">
        <v>88148.79</v>
      </c>
      <c r="BS9" s="131">
        <v>1</v>
      </c>
      <c r="BT9" s="152">
        <v>532.05</v>
      </c>
      <c r="BV9" s="131"/>
      <c r="BW9" s="152"/>
    </row>
    <row r="10" spans="2:75" ht="14.25">
      <c r="B10" s="131">
        <v>63</v>
      </c>
      <c r="C10" s="152">
        <v>2503467.04</v>
      </c>
      <c r="E10" s="131">
        <v>1</v>
      </c>
      <c r="F10" s="152">
        <v>27405.01</v>
      </c>
      <c r="H10" s="131">
        <v>1</v>
      </c>
      <c r="I10" s="152">
        <v>5320.05</v>
      </c>
      <c r="K10" s="131">
        <v>1</v>
      </c>
      <c r="L10" s="152">
        <v>2015.44</v>
      </c>
      <c r="N10" s="131">
        <v>10</v>
      </c>
      <c r="O10" s="152">
        <v>90998.45</v>
      </c>
      <c r="Q10" s="131">
        <v>2</v>
      </c>
      <c r="R10" s="152">
        <v>2408.01</v>
      </c>
      <c r="T10" s="131">
        <v>1</v>
      </c>
      <c r="U10" s="152">
        <v>9474.66</v>
      </c>
      <c r="W10" s="131">
        <v>7</v>
      </c>
      <c r="X10" s="152">
        <v>44836.67</v>
      </c>
      <c r="Z10" s="131">
        <v>3</v>
      </c>
      <c r="AA10" s="152">
        <v>20930.6</v>
      </c>
      <c r="AC10" s="131"/>
      <c r="AD10" s="152"/>
      <c r="AF10" s="131"/>
      <c r="AG10" s="152"/>
      <c r="AI10" s="131">
        <v>2</v>
      </c>
      <c r="AJ10" s="152">
        <v>92091.88</v>
      </c>
      <c r="AL10" s="131">
        <v>1</v>
      </c>
      <c r="AM10" s="152">
        <v>743.77</v>
      </c>
      <c r="AO10" s="131">
        <v>2</v>
      </c>
      <c r="AP10" s="152">
        <v>26766.53</v>
      </c>
      <c r="AR10" s="131">
        <v>1</v>
      </c>
      <c r="AS10" s="152">
        <v>2272.27</v>
      </c>
      <c r="AU10" s="131">
        <v>3</v>
      </c>
      <c r="AV10" s="152">
        <v>6531.78</v>
      </c>
      <c r="AX10" s="131">
        <v>24</v>
      </c>
      <c r="AY10" s="152">
        <v>536818.35</v>
      </c>
      <c r="BA10" s="131"/>
      <c r="BB10" s="152"/>
      <c r="BD10" s="131">
        <v>1</v>
      </c>
      <c r="BE10" s="152">
        <v>212.82</v>
      </c>
      <c r="BG10" s="131"/>
      <c r="BH10" s="152"/>
      <c r="BJ10" s="131">
        <v>3</v>
      </c>
      <c r="BK10" s="152">
        <v>3906.84</v>
      </c>
      <c r="BM10" s="131">
        <v>9</v>
      </c>
      <c r="BN10" s="152">
        <v>407698.12</v>
      </c>
      <c r="BP10" s="131">
        <v>1</v>
      </c>
      <c r="BQ10" s="152">
        <v>1672.91</v>
      </c>
      <c r="BS10" s="131">
        <v>2</v>
      </c>
      <c r="BT10" s="152">
        <v>2688.76</v>
      </c>
      <c r="BV10" s="131"/>
      <c r="BW10" s="152"/>
    </row>
    <row r="11" spans="2:75" ht="14.25">
      <c r="B11" s="131"/>
      <c r="C11" s="152"/>
      <c r="E11" s="131">
        <v>4</v>
      </c>
      <c r="F11" s="152">
        <v>8716.44</v>
      </c>
      <c r="H11" s="131">
        <v>1</v>
      </c>
      <c r="I11" s="152">
        <v>4440.47</v>
      </c>
      <c r="K11" s="131">
        <v>2</v>
      </c>
      <c r="L11" s="152">
        <v>38236.63</v>
      </c>
      <c r="N11" s="131"/>
      <c r="O11" s="152"/>
      <c r="Q11" s="131">
        <v>5</v>
      </c>
      <c r="R11" s="152">
        <v>442156.5</v>
      </c>
      <c r="T11" s="131">
        <v>2</v>
      </c>
      <c r="U11" s="152">
        <v>189053.57</v>
      </c>
      <c r="W11" s="131">
        <v>18</v>
      </c>
      <c r="X11" s="152">
        <v>88080.52</v>
      </c>
      <c r="Z11" s="131" t="s">
        <v>84</v>
      </c>
      <c r="AA11" s="152">
        <v>4445216.52</v>
      </c>
      <c r="AC11" s="131"/>
      <c r="AD11" s="152"/>
      <c r="AF11" s="131"/>
      <c r="AG11" s="152"/>
      <c r="AI11" s="131">
        <v>2</v>
      </c>
      <c r="AJ11" s="152">
        <v>22818.28</v>
      </c>
      <c r="AL11" s="131">
        <v>4</v>
      </c>
      <c r="AM11" s="152">
        <v>24259.75</v>
      </c>
      <c r="AO11" s="131">
        <v>9</v>
      </c>
      <c r="AP11" s="152">
        <v>16419.34</v>
      </c>
      <c r="AR11" s="131">
        <v>2</v>
      </c>
      <c r="AS11" s="152">
        <v>23484.71</v>
      </c>
      <c r="AU11" s="131">
        <v>1</v>
      </c>
      <c r="AV11" s="152">
        <v>1377.96</v>
      </c>
      <c r="AX11" s="131"/>
      <c r="AY11" s="152"/>
      <c r="BA11" s="131"/>
      <c r="BB11" s="152"/>
      <c r="BD11" s="131">
        <v>3</v>
      </c>
      <c r="BE11" s="152">
        <v>31988.39</v>
      </c>
      <c r="BG11" s="131"/>
      <c r="BH11" s="152"/>
      <c r="BJ11" s="131">
        <v>1</v>
      </c>
      <c r="BK11" s="152">
        <v>860.7</v>
      </c>
      <c r="BM11" s="131">
        <v>1</v>
      </c>
      <c r="BN11" s="152">
        <v>36836.64</v>
      </c>
      <c r="BP11" s="131">
        <v>3</v>
      </c>
      <c r="BQ11" s="152">
        <v>30055.62</v>
      </c>
      <c r="BS11" s="131">
        <v>1</v>
      </c>
      <c r="BT11" s="152">
        <v>10865.63</v>
      </c>
      <c r="BV11" s="131"/>
      <c r="BW11" s="152"/>
    </row>
    <row r="12" spans="2:75" ht="14.25">
      <c r="B12" s="131"/>
      <c r="C12" s="152"/>
      <c r="E12" s="131">
        <v>1</v>
      </c>
      <c r="F12" s="152">
        <v>975.83</v>
      </c>
      <c r="H12" s="131">
        <v>3</v>
      </c>
      <c r="I12" s="152">
        <v>19014.84</v>
      </c>
      <c r="K12" s="131">
        <v>1</v>
      </c>
      <c r="L12" s="152">
        <v>5038.62</v>
      </c>
      <c r="N12" s="131"/>
      <c r="O12" s="152"/>
      <c r="Q12" s="131">
        <v>37</v>
      </c>
      <c r="R12" s="152">
        <v>1229483.47</v>
      </c>
      <c r="T12" s="131">
        <v>4</v>
      </c>
      <c r="U12" s="152">
        <v>12042.75</v>
      </c>
      <c r="W12" s="131">
        <v>2</v>
      </c>
      <c r="X12" s="152">
        <v>2610.63</v>
      </c>
      <c r="Z12" s="131" t="s">
        <v>85</v>
      </c>
      <c r="AA12" s="152"/>
      <c r="AC12" s="131"/>
      <c r="AD12" s="152"/>
      <c r="AF12" s="131"/>
      <c r="AG12" s="152"/>
      <c r="AI12" s="131">
        <v>3</v>
      </c>
      <c r="AJ12" s="152">
        <v>6601.18</v>
      </c>
      <c r="AL12" s="131"/>
      <c r="AM12" s="152"/>
      <c r="AO12" s="131">
        <v>30</v>
      </c>
      <c r="AP12" s="152">
        <v>621777.14</v>
      </c>
      <c r="AR12" s="131">
        <v>1</v>
      </c>
      <c r="AS12" s="152">
        <v>9013.05</v>
      </c>
      <c r="AU12" s="131">
        <v>1</v>
      </c>
      <c r="AV12" s="152">
        <v>3855.5</v>
      </c>
      <c r="AX12" s="131"/>
      <c r="AY12" s="152"/>
      <c r="BA12" s="131"/>
      <c r="BB12" s="152"/>
      <c r="BD12" s="131">
        <v>3</v>
      </c>
      <c r="BE12" s="152">
        <v>51702.82</v>
      </c>
      <c r="BG12" s="131"/>
      <c r="BH12" s="152"/>
      <c r="BJ12" s="131">
        <v>1</v>
      </c>
      <c r="BK12" s="152">
        <v>1159.59</v>
      </c>
      <c r="BM12" s="131">
        <v>1</v>
      </c>
      <c r="BN12" s="152">
        <v>244.08</v>
      </c>
      <c r="BP12" s="131">
        <v>2</v>
      </c>
      <c r="BQ12" s="152">
        <v>30304.33</v>
      </c>
      <c r="BS12" s="131">
        <v>1</v>
      </c>
      <c r="BT12" s="152">
        <v>92924.74</v>
      </c>
      <c r="BV12" s="131"/>
      <c r="BW12" s="152"/>
    </row>
    <row r="13" spans="2:75" ht="14.25">
      <c r="B13" s="131"/>
      <c r="C13" s="152"/>
      <c r="E13" s="131">
        <v>7</v>
      </c>
      <c r="F13" s="152">
        <v>21425.64</v>
      </c>
      <c r="H13" s="131">
        <v>2</v>
      </c>
      <c r="I13" s="152">
        <v>1739.8</v>
      </c>
      <c r="K13" s="131">
        <v>1</v>
      </c>
      <c r="L13" s="152">
        <v>7884.42</v>
      </c>
      <c r="N13" s="131"/>
      <c r="O13" s="152"/>
      <c r="Q13" s="131">
        <v>5</v>
      </c>
      <c r="R13" s="152">
        <v>27536.47</v>
      </c>
      <c r="T13" s="131">
        <v>8</v>
      </c>
      <c r="U13" s="152">
        <v>91893.13</v>
      </c>
      <c r="W13" s="131">
        <v>1</v>
      </c>
      <c r="X13" s="152">
        <v>20711.97</v>
      </c>
      <c r="Z13" s="131"/>
      <c r="AA13" s="152"/>
      <c r="AC13" s="131"/>
      <c r="AD13" s="152"/>
      <c r="AF13" s="131"/>
      <c r="AG13" s="152"/>
      <c r="AI13" s="131">
        <v>5</v>
      </c>
      <c r="AJ13" s="152">
        <v>57823.14</v>
      </c>
      <c r="AL13" s="131"/>
      <c r="AM13" s="152"/>
      <c r="AO13" s="131">
        <v>37</v>
      </c>
      <c r="AP13" s="152">
        <v>463826.06</v>
      </c>
      <c r="AR13" s="131">
        <v>1</v>
      </c>
      <c r="AS13" s="152">
        <v>1658</v>
      </c>
      <c r="AU13" s="131">
        <v>3</v>
      </c>
      <c r="AV13" s="152">
        <v>4471.79</v>
      </c>
      <c r="AX13" s="131"/>
      <c r="AY13" s="152"/>
      <c r="BA13" s="131"/>
      <c r="BB13" s="152"/>
      <c r="BD13" s="131">
        <v>2</v>
      </c>
      <c r="BE13" s="152">
        <v>2667.73</v>
      </c>
      <c r="BG13" s="131"/>
      <c r="BH13" s="152"/>
      <c r="BJ13" s="131"/>
      <c r="BK13" s="152"/>
      <c r="BM13" s="131">
        <v>10</v>
      </c>
      <c r="BN13" s="152">
        <v>20889.56</v>
      </c>
      <c r="BP13" s="131">
        <v>2</v>
      </c>
      <c r="BQ13" s="152">
        <v>38317.1</v>
      </c>
      <c r="BS13" s="131">
        <v>4</v>
      </c>
      <c r="BT13" s="152">
        <v>9106.19</v>
      </c>
      <c r="BV13" s="131"/>
      <c r="BW13" s="152"/>
    </row>
    <row r="14" spans="2:75" ht="14.25">
      <c r="B14" s="131"/>
      <c r="C14" s="152"/>
      <c r="E14" s="131">
        <v>7</v>
      </c>
      <c r="F14" s="152">
        <v>1304231.63</v>
      </c>
      <c r="H14" s="131">
        <v>2</v>
      </c>
      <c r="I14" s="152">
        <v>12873.09</v>
      </c>
      <c r="K14" s="131">
        <v>1</v>
      </c>
      <c r="L14" s="152">
        <v>1064.1</v>
      </c>
      <c r="N14" s="131"/>
      <c r="O14" s="152"/>
      <c r="Q14" s="131">
        <v>10</v>
      </c>
      <c r="R14" s="152">
        <v>133048.14</v>
      </c>
      <c r="T14" s="131">
        <v>3</v>
      </c>
      <c r="U14" s="152">
        <v>30810.61</v>
      </c>
      <c r="W14" s="131">
        <v>1</v>
      </c>
      <c r="X14" s="152">
        <v>5165.73</v>
      </c>
      <c r="Z14" s="131"/>
      <c r="AA14" s="152"/>
      <c r="AC14" s="131"/>
      <c r="AD14" s="152"/>
      <c r="AF14" s="131"/>
      <c r="AG14" s="152"/>
      <c r="AI14" s="131">
        <v>3</v>
      </c>
      <c r="AJ14" s="152">
        <v>15392.85</v>
      </c>
      <c r="AL14" s="131"/>
      <c r="AM14" s="152"/>
      <c r="AO14" s="131">
        <v>29</v>
      </c>
      <c r="AP14" s="152">
        <v>131465.76</v>
      </c>
      <c r="AR14" s="131">
        <v>1</v>
      </c>
      <c r="AS14" s="152">
        <v>2538.89</v>
      </c>
      <c r="AU14" s="131"/>
      <c r="AV14" s="152"/>
      <c r="AX14" s="131"/>
      <c r="AY14" s="152"/>
      <c r="BA14" s="131"/>
      <c r="BB14" s="152"/>
      <c r="BD14" s="131">
        <v>1</v>
      </c>
      <c r="BE14" s="152">
        <v>1344.71</v>
      </c>
      <c r="BG14" s="131"/>
      <c r="BH14" s="152"/>
      <c r="BJ14" s="131"/>
      <c r="BK14" s="152"/>
      <c r="BM14" s="131">
        <v>12</v>
      </c>
      <c r="BN14" s="152">
        <v>1276751.05</v>
      </c>
      <c r="BP14" s="131">
        <v>2</v>
      </c>
      <c r="BQ14" s="152">
        <v>10880.57</v>
      </c>
      <c r="BS14" s="131">
        <v>1</v>
      </c>
      <c r="BT14" s="152">
        <v>11903.25</v>
      </c>
      <c r="BV14" s="131"/>
      <c r="BW14" s="152"/>
    </row>
    <row r="15" spans="2:75" ht="14.25">
      <c r="B15" s="131"/>
      <c r="C15" s="152"/>
      <c r="E15" s="131">
        <v>25</v>
      </c>
      <c r="F15" s="152">
        <v>217790</v>
      </c>
      <c r="H15" s="131">
        <v>2</v>
      </c>
      <c r="I15" s="152">
        <v>6968.21</v>
      </c>
      <c r="K15" s="131">
        <v>3</v>
      </c>
      <c r="L15" s="152">
        <v>71687.79</v>
      </c>
      <c r="N15" s="131"/>
      <c r="O15" s="152"/>
      <c r="Q15" s="131"/>
      <c r="R15" s="152"/>
      <c r="T15" s="131">
        <v>1</v>
      </c>
      <c r="U15" s="152">
        <v>1824.62</v>
      </c>
      <c r="W15" s="131">
        <v>14</v>
      </c>
      <c r="X15" s="152">
        <v>82468.01</v>
      </c>
      <c r="Z15" s="131"/>
      <c r="AA15" s="152"/>
      <c r="AC15" s="131"/>
      <c r="AD15" s="152"/>
      <c r="AF15" s="131"/>
      <c r="AG15" s="152"/>
      <c r="AI15" s="131">
        <v>13</v>
      </c>
      <c r="AJ15" s="152">
        <v>740142.05</v>
      </c>
      <c r="AL15" s="131"/>
      <c r="AM15" s="152"/>
      <c r="AO15" s="131">
        <v>3</v>
      </c>
      <c r="AP15" s="152">
        <v>5623.44</v>
      </c>
      <c r="AR15" s="131">
        <v>1</v>
      </c>
      <c r="AS15" s="152">
        <v>2331.99</v>
      </c>
      <c r="AU15" s="131"/>
      <c r="AV15" s="152"/>
      <c r="AX15" s="131"/>
      <c r="AY15" s="152"/>
      <c r="BA15" s="131"/>
      <c r="BB15" s="152"/>
      <c r="BD15" s="131">
        <v>2</v>
      </c>
      <c r="BE15" s="152">
        <v>1365.98</v>
      </c>
      <c r="BG15" s="131"/>
      <c r="BH15" s="152"/>
      <c r="BJ15" s="131"/>
      <c r="BK15" s="152"/>
      <c r="BM15" s="131">
        <v>7</v>
      </c>
      <c r="BN15" s="152">
        <v>14801.08</v>
      </c>
      <c r="BP15" s="131">
        <v>2</v>
      </c>
      <c r="BQ15" s="152">
        <v>1345.4</v>
      </c>
      <c r="BS15" s="131">
        <v>3</v>
      </c>
      <c r="BT15" s="152">
        <v>28672.58</v>
      </c>
      <c r="BV15" s="131"/>
      <c r="BW15" s="152"/>
    </row>
    <row r="16" spans="2:75" ht="14.25">
      <c r="B16" s="131"/>
      <c r="C16" s="152"/>
      <c r="E16" s="131">
        <v>2</v>
      </c>
      <c r="F16" s="152">
        <v>128853.25</v>
      </c>
      <c r="H16" s="131">
        <v>9</v>
      </c>
      <c r="I16" s="152">
        <v>116904.81</v>
      </c>
      <c r="K16" s="131">
        <v>1</v>
      </c>
      <c r="L16" s="152">
        <v>948.31</v>
      </c>
      <c r="N16" s="131"/>
      <c r="O16" s="152"/>
      <c r="Q16" s="131"/>
      <c r="R16" s="152"/>
      <c r="T16" s="131"/>
      <c r="U16" s="152"/>
      <c r="W16" s="131">
        <v>1</v>
      </c>
      <c r="X16" s="152">
        <v>1010.37</v>
      </c>
      <c r="Z16" s="131"/>
      <c r="AA16" s="152"/>
      <c r="AC16" s="131"/>
      <c r="AD16" s="152"/>
      <c r="AF16" s="131"/>
      <c r="AG16" s="152"/>
      <c r="AI16" s="131">
        <v>2</v>
      </c>
      <c r="AJ16" s="152">
        <v>507931.96</v>
      </c>
      <c r="AL16" s="131"/>
      <c r="AM16" s="152"/>
      <c r="AO16" s="131">
        <v>5</v>
      </c>
      <c r="AP16" s="152">
        <v>12622.65</v>
      </c>
      <c r="AR16" s="131"/>
      <c r="AS16" s="152"/>
      <c r="AU16" s="131"/>
      <c r="AV16" s="152"/>
      <c r="AX16" s="131"/>
      <c r="AY16" s="152"/>
      <c r="BA16" s="131"/>
      <c r="BB16" s="152"/>
      <c r="BD16" s="131">
        <v>2</v>
      </c>
      <c r="BE16" s="152">
        <v>25213.78</v>
      </c>
      <c r="BG16" s="131"/>
      <c r="BH16" s="152"/>
      <c r="BJ16" s="131"/>
      <c r="BK16" s="152"/>
      <c r="BM16" s="131">
        <v>3</v>
      </c>
      <c r="BN16" s="152">
        <v>79557.33</v>
      </c>
      <c r="BP16" s="131">
        <v>6</v>
      </c>
      <c r="BQ16" s="152">
        <v>45813.46</v>
      </c>
      <c r="BS16" s="131">
        <v>27</v>
      </c>
      <c r="BT16" s="152">
        <v>240048.17</v>
      </c>
      <c r="BV16" s="131"/>
      <c r="BW16" s="152"/>
    </row>
    <row r="17" spans="2:75" ht="14.25">
      <c r="B17" s="131"/>
      <c r="C17" s="152"/>
      <c r="E17" s="131">
        <v>12</v>
      </c>
      <c r="F17" s="152">
        <v>21777.88</v>
      </c>
      <c r="H17" s="131"/>
      <c r="I17" s="152"/>
      <c r="K17" s="131">
        <v>5</v>
      </c>
      <c r="L17" s="152">
        <v>14124.93</v>
      </c>
      <c r="N17" s="131"/>
      <c r="O17" s="152"/>
      <c r="Q17" s="131"/>
      <c r="R17" s="152"/>
      <c r="T17" s="131"/>
      <c r="U17" s="152"/>
      <c r="W17" s="131">
        <v>3</v>
      </c>
      <c r="X17" s="152">
        <v>17427.35</v>
      </c>
      <c r="Z17" s="131"/>
      <c r="AA17" s="152"/>
      <c r="AC17" s="131"/>
      <c r="AD17" s="152"/>
      <c r="AF17" s="131"/>
      <c r="AG17" s="152"/>
      <c r="AI17" s="131"/>
      <c r="AJ17" s="152"/>
      <c r="AL17" s="131"/>
      <c r="AM17" s="152"/>
      <c r="AO17" s="131">
        <v>1</v>
      </c>
      <c r="AP17" s="152">
        <v>3628.44</v>
      </c>
      <c r="AR17" s="131"/>
      <c r="AS17" s="152"/>
      <c r="AU17" s="131"/>
      <c r="AV17" s="152"/>
      <c r="AX17" s="131"/>
      <c r="AY17" s="152"/>
      <c r="BA17" s="131"/>
      <c r="BB17" s="152"/>
      <c r="BD17" s="131">
        <v>1</v>
      </c>
      <c r="BE17" s="152">
        <v>2864.03</v>
      </c>
      <c r="BG17" s="131"/>
      <c r="BH17" s="152"/>
      <c r="BJ17" s="131"/>
      <c r="BK17" s="152"/>
      <c r="BM17" s="131">
        <v>6</v>
      </c>
      <c r="BN17" s="152">
        <v>76130.46</v>
      </c>
      <c r="BP17" s="131">
        <v>1</v>
      </c>
      <c r="BQ17" s="152">
        <v>15609.2</v>
      </c>
      <c r="BS17" s="131">
        <v>6</v>
      </c>
      <c r="BT17" s="152">
        <v>7663.45</v>
      </c>
      <c r="BV17" s="131"/>
      <c r="BW17" s="152"/>
    </row>
    <row r="18" spans="2:75" ht="14.25">
      <c r="B18" s="131"/>
      <c r="C18" s="152"/>
      <c r="E18" s="131">
        <v>5</v>
      </c>
      <c r="F18" s="152">
        <v>76781.25</v>
      </c>
      <c r="H18" s="131"/>
      <c r="I18" s="152"/>
      <c r="K18" s="131">
        <v>3</v>
      </c>
      <c r="L18" s="152">
        <v>19749.23</v>
      </c>
      <c r="N18" s="131"/>
      <c r="O18" s="152"/>
      <c r="Q18" s="131"/>
      <c r="R18" s="152"/>
      <c r="T18" s="131"/>
      <c r="U18" s="152"/>
      <c r="W18" s="131">
        <v>7</v>
      </c>
      <c r="X18" s="152">
        <v>54399.05</v>
      </c>
      <c r="Z18" s="131"/>
      <c r="AA18" s="152"/>
      <c r="AC18" s="131"/>
      <c r="AD18" s="152"/>
      <c r="AF18" s="131"/>
      <c r="AG18" s="152"/>
      <c r="AI18" s="131"/>
      <c r="AJ18" s="152"/>
      <c r="AL18" s="131"/>
      <c r="AM18" s="152"/>
      <c r="AO18" s="131">
        <v>50</v>
      </c>
      <c r="AP18" s="152">
        <v>226104.36</v>
      </c>
      <c r="AR18" s="131"/>
      <c r="AS18" s="152"/>
      <c r="AU18" s="131"/>
      <c r="AV18" s="152"/>
      <c r="AX18" s="131"/>
      <c r="AY18" s="152"/>
      <c r="BA18" s="131"/>
      <c r="BB18" s="152"/>
      <c r="BD18" s="131">
        <v>2</v>
      </c>
      <c r="BE18" s="152">
        <v>63016.07</v>
      </c>
      <c r="BG18" s="131"/>
      <c r="BH18" s="152"/>
      <c r="BJ18" s="131"/>
      <c r="BK18" s="152"/>
      <c r="BM18" s="131">
        <v>6</v>
      </c>
      <c r="BN18" s="152">
        <v>137077.65</v>
      </c>
      <c r="BP18" s="131">
        <v>18</v>
      </c>
      <c r="BQ18" s="152">
        <v>259959.04</v>
      </c>
      <c r="BS18" s="131">
        <v>4</v>
      </c>
      <c r="BT18" s="152">
        <v>45274.67</v>
      </c>
      <c r="BV18" s="131"/>
      <c r="BW18" s="152"/>
    </row>
    <row r="19" spans="2:75" ht="14.25">
      <c r="B19" s="131"/>
      <c r="C19" s="152"/>
      <c r="E19" s="131">
        <v>10</v>
      </c>
      <c r="F19" s="152">
        <v>758107.06</v>
      </c>
      <c r="H19" s="131"/>
      <c r="I19" s="152"/>
      <c r="K19" s="131">
        <v>1</v>
      </c>
      <c r="L19" s="152">
        <v>1863.7</v>
      </c>
      <c r="N19" s="131"/>
      <c r="O19" s="152"/>
      <c r="Q19" s="131"/>
      <c r="R19" s="152"/>
      <c r="T19" s="131"/>
      <c r="U19" s="152"/>
      <c r="W19" s="131">
        <v>3</v>
      </c>
      <c r="X19" s="152">
        <v>7853.83</v>
      </c>
      <c r="Z19" s="131"/>
      <c r="AA19" s="152"/>
      <c r="AC19" s="131"/>
      <c r="AD19" s="152"/>
      <c r="AF19" s="131"/>
      <c r="AG19" s="152"/>
      <c r="AI19" s="131"/>
      <c r="AJ19" s="152"/>
      <c r="AL19" s="131"/>
      <c r="AM19" s="152"/>
      <c r="AO19" s="131">
        <v>27</v>
      </c>
      <c r="AP19" s="152">
        <v>473549.18</v>
      </c>
      <c r="AR19" s="131"/>
      <c r="AS19" s="152"/>
      <c r="AU19" s="131"/>
      <c r="AV19" s="152"/>
      <c r="AX19" s="131"/>
      <c r="AY19" s="152"/>
      <c r="BA19" s="131"/>
      <c r="BB19" s="152"/>
      <c r="BD19" s="131">
        <v>6</v>
      </c>
      <c r="BE19" s="152">
        <v>192858.61</v>
      </c>
      <c r="BG19" s="131"/>
      <c r="BH19" s="152"/>
      <c r="BJ19" s="131"/>
      <c r="BK19" s="152"/>
      <c r="BM19" s="131">
        <v>4</v>
      </c>
      <c r="BN19" s="152">
        <v>537719.72</v>
      </c>
      <c r="BP19" s="131">
        <v>14</v>
      </c>
      <c r="BQ19" s="152">
        <v>87966.67</v>
      </c>
      <c r="BS19" s="131">
        <v>4</v>
      </c>
      <c r="BT19" s="152">
        <v>104560.67</v>
      </c>
      <c r="BV19" s="131"/>
      <c r="BW19" s="152"/>
    </row>
    <row r="20" spans="2:75" ht="14.25">
      <c r="B20" s="131"/>
      <c r="C20" s="152"/>
      <c r="E20" s="131">
        <v>6</v>
      </c>
      <c r="F20" s="152">
        <v>44498.72</v>
      </c>
      <c r="H20" s="131"/>
      <c r="I20" s="152"/>
      <c r="K20" s="131">
        <v>1</v>
      </c>
      <c r="L20" s="152">
        <v>1440.19</v>
      </c>
      <c r="N20" s="131"/>
      <c r="O20" s="152"/>
      <c r="Q20" s="131"/>
      <c r="R20" s="152"/>
      <c r="T20" s="131"/>
      <c r="U20" s="152"/>
      <c r="W20" s="131">
        <v>3</v>
      </c>
      <c r="X20" s="152">
        <v>50163.71</v>
      </c>
      <c r="Z20" s="131"/>
      <c r="AA20" s="152"/>
      <c r="AC20" s="131"/>
      <c r="AD20" s="152"/>
      <c r="AF20" s="131"/>
      <c r="AG20" s="152"/>
      <c r="AI20" s="131"/>
      <c r="AJ20" s="152"/>
      <c r="AL20" s="131"/>
      <c r="AM20" s="152"/>
      <c r="AO20" s="131">
        <v>3</v>
      </c>
      <c r="AP20" s="152">
        <v>6067.09</v>
      </c>
      <c r="AR20" s="131"/>
      <c r="AS20" s="152"/>
      <c r="AU20" s="131"/>
      <c r="AV20" s="152"/>
      <c r="AX20" s="131"/>
      <c r="AY20" s="152"/>
      <c r="BA20" s="131"/>
      <c r="BB20" s="152"/>
      <c r="BD20" s="131">
        <v>4</v>
      </c>
      <c r="BE20" s="152">
        <v>166800.19</v>
      </c>
      <c r="BG20" s="131"/>
      <c r="BH20" s="152"/>
      <c r="BJ20" s="131"/>
      <c r="BK20" s="152"/>
      <c r="BM20" s="131">
        <v>7</v>
      </c>
      <c r="BN20" s="152">
        <v>196176.3</v>
      </c>
      <c r="BP20" s="131">
        <v>3</v>
      </c>
      <c r="BQ20" s="152">
        <v>10539.06</v>
      </c>
      <c r="BS20" s="131">
        <v>1</v>
      </c>
      <c r="BT20" s="152">
        <v>2017.32</v>
      </c>
      <c r="BV20" s="131"/>
      <c r="BW20" s="152"/>
    </row>
    <row r="21" spans="2:75" ht="14.25">
      <c r="B21" s="131"/>
      <c r="C21" s="152"/>
      <c r="E21" s="131">
        <v>12</v>
      </c>
      <c r="F21" s="152">
        <v>286535.42</v>
      </c>
      <c r="H21" s="131"/>
      <c r="I21" s="152"/>
      <c r="K21" s="131">
        <v>1</v>
      </c>
      <c r="L21" s="152">
        <v>4501.31</v>
      </c>
      <c r="N21" s="131"/>
      <c r="O21" s="152"/>
      <c r="Q21" s="131"/>
      <c r="R21" s="152"/>
      <c r="T21" s="131"/>
      <c r="U21" s="152"/>
      <c r="W21" s="131">
        <v>12</v>
      </c>
      <c r="X21" s="152">
        <v>119955.56</v>
      </c>
      <c r="Z21" s="131"/>
      <c r="AA21" s="152"/>
      <c r="AC21" s="131"/>
      <c r="AD21" s="152"/>
      <c r="AF21" s="131"/>
      <c r="AG21" s="152"/>
      <c r="AI21" s="131"/>
      <c r="AJ21" s="152"/>
      <c r="AL21" s="131"/>
      <c r="AM21" s="152"/>
      <c r="AO21" s="131">
        <v>5</v>
      </c>
      <c r="AP21" s="152">
        <v>113975.22</v>
      </c>
      <c r="AR21" s="131"/>
      <c r="AS21" s="152"/>
      <c r="AU21" s="131"/>
      <c r="AV21" s="152"/>
      <c r="AX21" s="131"/>
      <c r="AY21" s="152"/>
      <c r="BA21" s="131"/>
      <c r="BB21" s="152"/>
      <c r="BD21" s="131">
        <v>1</v>
      </c>
      <c r="BE21" s="152">
        <v>991.67</v>
      </c>
      <c r="BG21" s="131"/>
      <c r="BH21" s="152"/>
      <c r="BJ21" s="131"/>
      <c r="BK21" s="152"/>
      <c r="BM21" s="131">
        <v>11</v>
      </c>
      <c r="BN21" s="152">
        <v>134899.57</v>
      </c>
      <c r="BP21" s="131">
        <v>3</v>
      </c>
      <c r="BQ21" s="152">
        <v>42505.67</v>
      </c>
      <c r="BS21" s="131">
        <v>7</v>
      </c>
      <c r="BT21" s="152">
        <v>13632.52</v>
      </c>
      <c r="BV21" s="131"/>
      <c r="BW21" s="152"/>
    </row>
    <row r="22" spans="2:75" ht="14.25">
      <c r="B22" s="131"/>
      <c r="C22" s="152"/>
      <c r="E22" s="131"/>
      <c r="F22" s="152"/>
      <c r="H22" s="131"/>
      <c r="I22" s="152"/>
      <c r="K22" s="131">
        <v>5</v>
      </c>
      <c r="L22" s="152">
        <v>15427.82</v>
      </c>
      <c r="N22" s="131"/>
      <c r="O22" s="152"/>
      <c r="Q22" s="131"/>
      <c r="R22" s="152"/>
      <c r="T22" s="131"/>
      <c r="U22" s="152"/>
      <c r="W22" s="131">
        <v>3</v>
      </c>
      <c r="X22" s="152">
        <v>13681.74</v>
      </c>
      <c r="Z22" s="131"/>
      <c r="AA22" s="152"/>
      <c r="AC22" s="131"/>
      <c r="AD22" s="152"/>
      <c r="AF22" s="131"/>
      <c r="AG22" s="152"/>
      <c r="AI22" s="131"/>
      <c r="AJ22" s="152"/>
      <c r="AL22" s="131"/>
      <c r="AM22" s="152"/>
      <c r="AO22" s="131">
        <v>71</v>
      </c>
      <c r="AP22" s="152">
        <v>473485.11</v>
      </c>
      <c r="AR22" s="131"/>
      <c r="AS22" s="152"/>
      <c r="AU22" s="131"/>
      <c r="AV22" s="152"/>
      <c r="AX22" s="131"/>
      <c r="AY22" s="152"/>
      <c r="BA22" s="131"/>
      <c r="BB22" s="152"/>
      <c r="BD22" s="131">
        <v>7</v>
      </c>
      <c r="BE22" s="152">
        <v>250391.3</v>
      </c>
      <c r="BG22" s="131"/>
      <c r="BH22" s="152"/>
      <c r="BJ22" s="131"/>
      <c r="BK22" s="152"/>
      <c r="BM22" s="131">
        <v>4</v>
      </c>
      <c r="BN22" s="152">
        <v>55143.06</v>
      </c>
      <c r="BP22" s="131">
        <v>4</v>
      </c>
      <c r="BQ22" s="152">
        <v>27549.27</v>
      </c>
      <c r="BS22" s="131"/>
      <c r="BT22" s="152"/>
      <c r="BV22" s="131"/>
      <c r="BW22" s="152"/>
    </row>
    <row r="23" spans="2:75" ht="14.25">
      <c r="B23" s="131"/>
      <c r="C23" s="152"/>
      <c r="E23" s="131"/>
      <c r="F23" s="152"/>
      <c r="H23" s="131"/>
      <c r="I23" s="152"/>
      <c r="K23" s="131">
        <v>2</v>
      </c>
      <c r="L23" s="152">
        <v>4390.03</v>
      </c>
      <c r="N23" s="131"/>
      <c r="O23" s="152"/>
      <c r="Q23" s="131"/>
      <c r="R23" s="152"/>
      <c r="T23" s="131"/>
      <c r="U23" s="152"/>
      <c r="W23" s="131">
        <v>14</v>
      </c>
      <c r="X23" s="152">
        <v>322413.57</v>
      </c>
      <c r="Z23" s="131"/>
      <c r="AA23" s="152"/>
      <c r="AC23" s="131"/>
      <c r="AD23" s="152"/>
      <c r="AF23" s="131"/>
      <c r="AG23" s="152"/>
      <c r="AI23" s="131"/>
      <c r="AJ23" s="152"/>
      <c r="AL23" s="131"/>
      <c r="AM23" s="152"/>
      <c r="AO23" s="131"/>
      <c r="AP23" s="152"/>
      <c r="AR23" s="131"/>
      <c r="AS23" s="152"/>
      <c r="AU23" s="131"/>
      <c r="AV23" s="152"/>
      <c r="AX23" s="131"/>
      <c r="AY23" s="152"/>
      <c r="BA23" s="131"/>
      <c r="BB23" s="152"/>
      <c r="BD23" s="131">
        <v>26</v>
      </c>
      <c r="BE23" s="152">
        <v>113523.89</v>
      </c>
      <c r="BG23" s="131"/>
      <c r="BH23" s="152"/>
      <c r="BJ23" s="131"/>
      <c r="BK23" s="152"/>
      <c r="BM23" s="131"/>
      <c r="BN23" s="152"/>
      <c r="BP23" s="131"/>
      <c r="BQ23" s="152"/>
      <c r="BS23" s="131"/>
      <c r="BT23" s="152"/>
      <c r="BV23" s="131"/>
      <c r="BW23" s="152"/>
    </row>
    <row r="24" spans="2:75" ht="14.25">
      <c r="B24" s="131"/>
      <c r="C24" s="152"/>
      <c r="E24" s="131"/>
      <c r="F24" s="152"/>
      <c r="H24" s="131"/>
      <c r="I24" s="152"/>
      <c r="K24" s="131">
        <v>1</v>
      </c>
      <c r="L24" s="152">
        <v>4661.72</v>
      </c>
      <c r="N24" s="131"/>
      <c r="O24" s="152"/>
      <c r="Q24" s="131"/>
      <c r="R24" s="152"/>
      <c r="T24" s="131"/>
      <c r="U24" s="152"/>
      <c r="W24" s="131"/>
      <c r="X24" s="152"/>
      <c r="Z24" s="131"/>
      <c r="AA24" s="152"/>
      <c r="AC24" s="131"/>
      <c r="AD24" s="152"/>
      <c r="AF24" s="131"/>
      <c r="AG24" s="152"/>
      <c r="AI24" s="131"/>
      <c r="AJ24" s="152"/>
      <c r="AL24" s="131"/>
      <c r="AM24" s="152"/>
      <c r="AO24" s="131"/>
      <c r="AP24" s="152"/>
      <c r="AR24" s="131"/>
      <c r="AS24" s="152"/>
      <c r="AU24" s="131"/>
      <c r="AV24" s="152"/>
      <c r="AX24" s="131"/>
      <c r="AY24" s="152"/>
      <c r="BA24" s="131"/>
      <c r="BB24" s="152"/>
      <c r="BD24" s="131"/>
      <c r="BE24" s="152"/>
      <c r="BG24" s="131"/>
      <c r="BH24" s="152"/>
      <c r="BJ24" s="131"/>
      <c r="BK24" s="152"/>
      <c r="BM24" s="131"/>
      <c r="BN24" s="152"/>
      <c r="BP24" s="131"/>
      <c r="BQ24" s="152"/>
      <c r="BS24" s="131"/>
      <c r="BT24" s="152"/>
      <c r="BV24" s="131"/>
      <c r="BW24" s="152"/>
    </row>
    <row r="25" spans="2:75" ht="15" thickBot="1">
      <c r="B25" s="137"/>
      <c r="C25" s="153"/>
      <c r="E25" s="137"/>
      <c r="F25" s="153"/>
      <c r="H25" s="137"/>
      <c r="I25" s="153"/>
      <c r="K25" s="131">
        <v>2</v>
      </c>
      <c r="L25" s="152">
        <v>6829.03</v>
      </c>
      <c r="N25" s="137"/>
      <c r="O25" s="153"/>
      <c r="Q25" s="137"/>
      <c r="R25" s="153"/>
      <c r="T25" s="137"/>
      <c r="U25" s="153"/>
      <c r="W25" s="137"/>
      <c r="X25" s="153"/>
      <c r="Z25" s="137"/>
      <c r="AA25" s="153"/>
      <c r="AC25" s="137"/>
      <c r="AD25" s="153"/>
      <c r="AF25" s="137"/>
      <c r="AG25" s="153"/>
      <c r="AI25" s="137"/>
      <c r="AJ25" s="153"/>
      <c r="AL25" s="137"/>
      <c r="AM25" s="153"/>
      <c r="AO25" s="137"/>
      <c r="AP25" s="153"/>
      <c r="AR25" s="137"/>
      <c r="AS25" s="153"/>
      <c r="AU25" s="137"/>
      <c r="AV25" s="153"/>
      <c r="AX25" s="137"/>
      <c r="AY25" s="153"/>
      <c r="BA25" s="137"/>
      <c r="BB25" s="153"/>
      <c r="BD25" s="137"/>
      <c r="BE25" s="153"/>
      <c r="BG25" s="137"/>
      <c r="BH25" s="153"/>
      <c r="BJ25" s="137"/>
      <c r="BK25" s="153"/>
      <c r="BM25" s="137"/>
      <c r="BN25" s="153"/>
      <c r="BP25" s="137"/>
      <c r="BQ25" s="153"/>
      <c r="BS25" s="137"/>
      <c r="BT25" s="153"/>
      <c r="BV25" s="137"/>
      <c r="BW25" s="153"/>
    </row>
    <row r="26" spans="9:12" ht="14.25">
      <c r="I26" s="224"/>
      <c r="K26" s="131">
        <v>1</v>
      </c>
      <c r="L26" s="222">
        <v>1157.22</v>
      </c>
    </row>
    <row r="27" spans="11:12" ht="14.25">
      <c r="K27" s="131">
        <v>2</v>
      </c>
      <c r="L27" s="222">
        <v>43598.79</v>
      </c>
    </row>
    <row r="28" spans="11:12" ht="14.25">
      <c r="K28" s="223">
        <v>3</v>
      </c>
      <c r="L28" s="221">
        <v>13580.82</v>
      </c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1" spans="1:5" ht="14.25">
      <c r="A1" s="90"/>
      <c r="B1" s="90"/>
      <c r="C1" s="90"/>
      <c r="D1" s="90"/>
      <c r="E1" s="90"/>
    </row>
    <row r="2" spans="1:5" ht="14.25">
      <c r="A2" s="90"/>
      <c r="B2" s="90"/>
      <c r="C2" s="90"/>
      <c r="D2" s="90"/>
      <c r="E2" s="90"/>
    </row>
    <row r="3" spans="1:5" ht="15.75">
      <c r="A3" s="25" t="s">
        <v>73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f>'RELATÓRIO-Ago-2000'!E7</f>
        <v>3942</v>
      </c>
      <c r="B7" s="22">
        <v>2416</v>
      </c>
      <c r="C7" s="20">
        <v>65</v>
      </c>
      <c r="D7" s="20">
        <f>D38</f>
        <v>1709</v>
      </c>
      <c r="E7" s="24">
        <f>A7+B7-C7-D7</f>
        <v>4584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'Dados-Set-2000'!B4</f>
        <v>251</v>
      </c>
      <c r="E13" s="96">
        <f>'Dados-Set-2000'!C4</f>
        <v>5209782.32</v>
      </c>
    </row>
    <row r="14" spans="1:5" ht="15" thickBot="1">
      <c r="A14" s="346"/>
      <c r="B14" s="97" t="s">
        <v>3</v>
      </c>
      <c r="C14" s="98"/>
      <c r="D14" s="43">
        <f>'Dados-Set-2000'!E4</f>
        <v>102</v>
      </c>
      <c r="E14" s="99">
        <f>'Dados-Set-2000'!F4</f>
        <v>3489340.3899999997</v>
      </c>
    </row>
    <row r="15" spans="1:5" ht="15" thickBot="1">
      <c r="A15" s="26" t="s">
        <v>27</v>
      </c>
      <c r="B15" s="100" t="s">
        <v>56</v>
      </c>
      <c r="C15" s="102"/>
      <c r="D15" s="27">
        <f>'Dados-Set-2000'!H4</f>
        <v>33</v>
      </c>
      <c r="E15" s="103">
        <f>'Dados-Set-2000'!I4</f>
        <v>218658.39</v>
      </c>
    </row>
    <row r="16" spans="1:5" ht="14.25">
      <c r="A16" s="344" t="s">
        <v>28</v>
      </c>
      <c r="B16" s="104" t="s">
        <v>5</v>
      </c>
      <c r="C16" s="105"/>
      <c r="D16" s="120">
        <f>'Dados-Set-2000'!K4</f>
        <v>40</v>
      </c>
      <c r="E16" s="121">
        <f>'Dados-Set-2000'!L4</f>
        <v>236734.59000000003</v>
      </c>
    </row>
    <row r="17" spans="1:5" ht="15" thickBot="1">
      <c r="A17" s="346"/>
      <c r="B17" s="106" t="s">
        <v>14</v>
      </c>
      <c r="C17" s="107"/>
      <c r="D17" s="85">
        <f>'Dados-Set-2000'!N4</f>
        <v>43</v>
      </c>
      <c r="E17" s="86">
        <f>'Dados-Set-2000'!O4</f>
        <v>332754.17</v>
      </c>
    </row>
    <row r="18" spans="1:5" ht="14.25">
      <c r="A18" s="344" t="s">
        <v>29</v>
      </c>
      <c r="B18" s="122" t="s">
        <v>22</v>
      </c>
      <c r="C18" s="122"/>
      <c r="D18" s="351">
        <f>'Dados-Set-2000'!Q4</f>
        <v>90</v>
      </c>
      <c r="E18" s="353">
        <f>'Dados-Set-2000'!R4</f>
        <v>2520421.0700000003</v>
      </c>
    </row>
    <row r="19" spans="1:5" ht="14.25">
      <c r="A19" s="345"/>
      <c r="B19" s="220" t="s">
        <v>61</v>
      </c>
      <c r="C19" s="220"/>
      <c r="D19" s="312"/>
      <c r="E19" s="355"/>
    </row>
    <row r="20" spans="1:5" ht="15" thickBot="1">
      <c r="A20" s="346"/>
      <c r="B20" s="124" t="s">
        <v>67</v>
      </c>
      <c r="C20" s="124"/>
      <c r="D20" s="125">
        <f>'Dados-Set-2000'!T4</f>
        <v>34</v>
      </c>
      <c r="E20" s="126">
        <f>'Dados-Set-2000'!U4</f>
        <v>1467501.5200000003</v>
      </c>
    </row>
    <row r="21" spans="1:5" ht="15" thickBot="1">
      <c r="A21" s="79" t="s">
        <v>30</v>
      </c>
      <c r="B21" s="106" t="s">
        <v>7</v>
      </c>
      <c r="C21" s="107"/>
      <c r="D21" s="80">
        <f>'Dados-Set-2000'!W4</f>
        <v>97</v>
      </c>
      <c r="E21" s="110">
        <f>'Dados-Set-2000'!X4</f>
        <v>896662.8</v>
      </c>
    </row>
    <row r="22" spans="1:5" ht="14.25">
      <c r="A22" s="344" t="s">
        <v>31</v>
      </c>
      <c r="B22" s="94" t="s">
        <v>8</v>
      </c>
      <c r="C22" s="95"/>
      <c r="D22" s="351">
        <f>'Dados-Set-2000'!Z4</f>
        <v>39</v>
      </c>
      <c r="E22" s="353">
        <f>'Dados-Set-2000'!AA4</f>
        <v>5713365.26</v>
      </c>
    </row>
    <row r="23" spans="1:5" ht="14.25">
      <c r="A23" s="345"/>
      <c r="B23" s="104" t="s">
        <v>57</v>
      </c>
      <c r="C23" s="105"/>
      <c r="D23" s="312"/>
      <c r="E23" s="355"/>
    </row>
    <row r="24" spans="1:5" ht="14.25">
      <c r="A24" s="345"/>
      <c r="B24" s="104" t="s">
        <v>11</v>
      </c>
      <c r="C24" s="105"/>
      <c r="D24" s="65">
        <f>'Dados-Set-2000'!AI4</f>
        <v>45</v>
      </c>
      <c r="E24" s="113">
        <f>'Dados-Set-2000'!AJ4</f>
        <v>2330936.2900000005</v>
      </c>
    </row>
    <row r="25" spans="1:5" ht="15" thickBot="1">
      <c r="A25" s="346"/>
      <c r="B25" s="106" t="s">
        <v>12</v>
      </c>
      <c r="C25" s="107"/>
      <c r="D25" s="54">
        <f>'Dados-Set-2000'!AL4</f>
        <v>11</v>
      </c>
      <c r="E25" s="114">
        <f>'Dados-Set-2000'!AM4</f>
        <v>45400.93</v>
      </c>
    </row>
    <row r="26" spans="1:5" ht="15" thickBot="1">
      <c r="A26" s="77" t="s">
        <v>32</v>
      </c>
      <c r="B26" s="94" t="s">
        <v>68</v>
      </c>
      <c r="C26" s="95"/>
      <c r="D26" s="63">
        <f>'Dados-Set-2000'!AO4</f>
        <v>293</v>
      </c>
      <c r="E26" s="111">
        <f>'Dados-Set-2000'!AP4</f>
        <v>2641538.52</v>
      </c>
    </row>
    <row r="27" spans="1:5" ht="14.25">
      <c r="A27" s="344" t="s">
        <v>33</v>
      </c>
      <c r="B27" s="94" t="s">
        <v>14</v>
      </c>
      <c r="C27" s="95"/>
      <c r="D27" s="63">
        <f>'Dados-Set-2000'!AR4</f>
        <v>14</v>
      </c>
      <c r="E27" s="111">
        <f>'Dados-Set-2000'!AS4</f>
        <v>67094.86</v>
      </c>
    </row>
    <row r="28" spans="1:5" ht="15" thickBot="1">
      <c r="A28" s="346"/>
      <c r="B28" s="106" t="s">
        <v>15</v>
      </c>
      <c r="C28" s="107"/>
      <c r="D28" s="81">
        <f>'Dados-Set-2000'!AU4</f>
        <v>13</v>
      </c>
      <c r="E28" s="114">
        <f>'Dados-Set-2000'!AV4</f>
        <v>25061.89</v>
      </c>
    </row>
    <row r="29" spans="1:5" ht="14.25">
      <c r="A29" s="344" t="s">
        <v>35</v>
      </c>
      <c r="B29" s="94" t="s">
        <v>59</v>
      </c>
      <c r="C29" s="95"/>
      <c r="D29" s="351">
        <f>'Dados-Set-2000'!AX4</f>
        <v>263</v>
      </c>
      <c r="E29" s="353">
        <f>'Dados-Set-2000'!AY4</f>
        <v>10153327.540000001</v>
      </c>
    </row>
    <row r="30" spans="1:5" ht="14.25">
      <c r="A30" s="345"/>
      <c r="B30" s="115" t="s">
        <v>18</v>
      </c>
      <c r="C30" s="116"/>
      <c r="D30" s="311"/>
      <c r="E30" s="360"/>
    </row>
    <row r="31" spans="1:5" ht="14.25">
      <c r="A31" s="345"/>
      <c r="B31" s="106" t="s">
        <v>17</v>
      </c>
      <c r="C31" s="107"/>
      <c r="D31" s="312"/>
      <c r="E31" s="355"/>
    </row>
    <row r="32" spans="1:5" ht="15" thickBot="1">
      <c r="A32" s="346"/>
      <c r="B32" s="115" t="s">
        <v>10</v>
      </c>
      <c r="C32" s="116"/>
      <c r="D32" s="65">
        <f>'Dados-Set-2000'!BD4</f>
        <v>74</v>
      </c>
      <c r="E32" s="113">
        <f>'Dados-Set-2000'!BE4</f>
        <v>1141912.43</v>
      </c>
    </row>
    <row r="33" spans="1:5" ht="15" thickBot="1">
      <c r="A33" s="72" t="s">
        <v>36</v>
      </c>
      <c r="B33" s="108" t="s">
        <v>19</v>
      </c>
      <c r="C33" s="109"/>
      <c r="D33" s="61">
        <f>'Dados-Set-2000'!BJ4</f>
        <v>10</v>
      </c>
      <c r="E33" s="117">
        <f>'Dados-Set-2000'!BK4</f>
        <v>14613.310000000001</v>
      </c>
    </row>
    <row r="34" spans="1:5" ht="15" thickBot="1">
      <c r="A34" s="72" t="s">
        <v>37</v>
      </c>
      <c r="B34" s="108" t="s">
        <v>60</v>
      </c>
      <c r="C34" s="109"/>
      <c r="D34" s="61">
        <f>'Dados-Set-2000'!BM4</f>
        <v>92</v>
      </c>
      <c r="E34" s="117">
        <f>'Dados-Set-2000'!BN4</f>
        <v>3120928.91</v>
      </c>
    </row>
    <row r="35" spans="1:5" ht="15" thickBot="1">
      <c r="A35" s="72" t="s">
        <v>38</v>
      </c>
      <c r="B35" s="108" t="s">
        <v>21</v>
      </c>
      <c r="C35" s="109"/>
      <c r="D35" s="61">
        <f>'Dados-Set-2000'!BP4</f>
        <v>94</v>
      </c>
      <c r="E35" s="117">
        <f>'Dados-Set-2000'!BQ4</f>
        <v>859062.1300000002</v>
      </c>
    </row>
    <row r="36" spans="1:5" ht="14.25">
      <c r="A36" s="344" t="s">
        <v>39</v>
      </c>
      <c r="B36" s="94" t="s">
        <v>22</v>
      </c>
      <c r="C36" s="95"/>
      <c r="D36" s="351">
        <f>'Dados-Set-2000'!BS4</f>
        <v>71</v>
      </c>
      <c r="E36" s="353">
        <f>'Dados-Set-2000'!BT4</f>
        <v>615015.93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1709</v>
      </c>
      <c r="E38" s="119">
        <f>SUM(E13:E37)</f>
        <v>41100113.25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5">
    <mergeCell ref="A13:A14"/>
    <mergeCell ref="A16:A17"/>
    <mergeCell ref="E36:E37"/>
    <mergeCell ref="A27:A28"/>
    <mergeCell ref="A36:A37"/>
    <mergeCell ref="D36:D37"/>
    <mergeCell ref="A29:A32"/>
    <mergeCell ref="A22:A25"/>
    <mergeCell ref="D22:D23"/>
    <mergeCell ref="E22:E23"/>
    <mergeCell ref="D29:D31"/>
    <mergeCell ref="E29:E31"/>
    <mergeCell ref="A18:A20"/>
    <mergeCell ref="D18:D19"/>
    <mergeCell ref="E18:E19"/>
  </mergeCells>
  <printOptions horizontalCentered="1"/>
  <pageMargins left="0.7874015748031497" right="0.7874015748031497" top="1.2" bottom="0.984251968503937" header="0.65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BW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6.140625" style="145" customWidth="1"/>
    <col min="10" max="10" width="4.57421875" style="1" customWidth="1"/>
    <col min="11" max="11" width="19.7109375" style="129" customWidth="1"/>
    <col min="12" max="12" width="24.140625" style="145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4.57421875" style="145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3.57421875" style="145" customWidth="1"/>
    <col min="25" max="25" width="4.28125" style="1" customWidth="1"/>
    <col min="26" max="26" width="18.57421875" style="129" customWidth="1"/>
    <col min="27" max="27" width="25.57421875" style="145" customWidth="1"/>
    <col min="28" max="28" width="4.28125" style="1" customWidth="1"/>
    <col min="29" max="29" width="18.57421875" style="129" customWidth="1"/>
    <col min="30" max="30" width="21.28125" style="145" customWidth="1"/>
    <col min="31" max="31" width="4.28125" style="1" customWidth="1"/>
    <col min="32" max="32" width="18.57421875" style="129" customWidth="1"/>
    <col min="33" max="33" width="22.140625" style="145" customWidth="1"/>
    <col min="34" max="34" width="4.57421875" style="1" customWidth="1"/>
    <col min="35" max="35" width="18.57421875" style="129" customWidth="1"/>
    <col min="36" max="36" width="21.7109375" style="145" customWidth="1"/>
    <col min="37" max="37" width="5.140625" style="1" customWidth="1"/>
    <col min="38" max="38" width="18.57421875" style="129" customWidth="1"/>
    <col min="39" max="39" width="23.28125" style="145" customWidth="1"/>
    <col min="40" max="40" width="4.421875" style="1" customWidth="1"/>
    <col min="41" max="41" width="18.57421875" style="129" customWidth="1"/>
    <col min="42" max="42" width="23.28125" style="145" customWidth="1"/>
    <col min="43" max="43" width="4.57421875" style="1" customWidth="1"/>
    <col min="44" max="44" width="18.57421875" style="129" customWidth="1"/>
    <col min="45" max="45" width="23.28125" style="145" customWidth="1"/>
    <col min="46" max="46" width="4.7109375" style="1" customWidth="1"/>
    <col min="47" max="47" width="18.57421875" style="129" customWidth="1"/>
    <col min="48" max="48" width="23.28125" style="145" customWidth="1"/>
    <col min="49" max="49" width="4.57421875" style="1" customWidth="1"/>
    <col min="50" max="50" width="19.57421875" style="129" customWidth="1"/>
    <col min="51" max="51" width="24.28125" style="145" customWidth="1"/>
    <col min="52" max="52" width="3.421875" style="1" customWidth="1"/>
    <col min="53" max="53" width="19.57421875" style="129" customWidth="1"/>
    <col min="54" max="54" width="24.28125" style="145" customWidth="1"/>
    <col min="55" max="55" width="4.421875" style="1" customWidth="1"/>
    <col min="56" max="56" width="18.57421875" style="129" customWidth="1"/>
    <col min="57" max="57" width="23.28125" style="145" customWidth="1"/>
    <col min="58" max="58" width="3.8515625" style="1" customWidth="1"/>
    <col min="59" max="59" width="18.57421875" style="129" customWidth="1"/>
    <col min="60" max="60" width="21.421875" style="145" customWidth="1"/>
    <col min="61" max="61" width="4.00390625" style="1" customWidth="1"/>
    <col min="62" max="62" width="18.57421875" style="129" customWidth="1"/>
    <col min="63" max="63" width="20.57421875" style="145" customWidth="1"/>
    <col min="64" max="64" width="4.57421875" style="1" customWidth="1"/>
    <col min="65" max="65" width="19.57421875" style="129" customWidth="1"/>
    <col min="66" max="66" width="23.140625" style="145" customWidth="1"/>
    <col min="67" max="67" width="3.8515625" style="1" customWidth="1"/>
    <col min="68" max="68" width="18.57421875" style="129" customWidth="1"/>
    <col min="69" max="69" width="23.8515625" style="145" customWidth="1"/>
    <col min="70" max="70" width="4.7109375" style="1" customWidth="1"/>
    <col min="71" max="71" width="19.57421875" style="129" customWidth="1"/>
    <col min="72" max="72" width="23.140625" style="145" customWidth="1"/>
    <col min="73" max="73" width="4.140625" style="1" customWidth="1"/>
    <col min="74" max="74" width="19.57421875" style="129" customWidth="1"/>
    <col min="75" max="75" width="26.28125" style="145" customWidth="1"/>
    <col min="76" max="16384" width="11.421875" style="1" customWidth="1"/>
  </cols>
  <sheetData>
    <row r="1" ht="9" customHeight="1" thickBot="1"/>
    <row r="2" spans="2:75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6</v>
      </c>
      <c r="T2" s="215" t="s">
        <v>0</v>
      </c>
      <c r="U2" s="146" t="s">
        <v>86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67</v>
      </c>
      <c r="AF2" s="215" t="s">
        <v>0</v>
      </c>
      <c r="AG2" s="146" t="s">
        <v>10</v>
      </c>
      <c r="AI2" s="215" t="s">
        <v>0</v>
      </c>
      <c r="AJ2" s="146" t="s">
        <v>11</v>
      </c>
      <c r="AL2" s="215" t="s">
        <v>0</v>
      </c>
      <c r="AM2" s="146" t="s">
        <v>12</v>
      </c>
      <c r="AO2" s="215" t="s">
        <v>0</v>
      </c>
      <c r="AP2" s="146" t="s">
        <v>13</v>
      </c>
      <c r="AR2" s="215" t="s">
        <v>0</v>
      </c>
      <c r="AS2" s="146" t="s">
        <v>14</v>
      </c>
      <c r="AU2" s="215" t="s">
        <v>0</v>
      </c>
      <c r="AV2" s="146" t="s">
        <v>15</v>
      </c>
      <c r="AX2" s="215" t="s">
        <v>2</v>
      </c>
      <c r="AY2" s="146" t="s">
        <v>16</v>
      </c>
      <c r="BA2" s="215" t="s">
        <v>2</v>
      </c>
      <c r="BB2" s="146" t="s">
        <v>17</v>
      </c>
      <c r="BD2" s="215" t="s">
        <v>0</v>
      </c>
      <c r="BE2" s="146" t="s">
        <v>10</v>
      </c>
      <c r="BG2" s="215" t="s">
        <v>0</v>
      </c>
      <c r="BH2" s="146" t="s">
        <v>18</v>
      </c>
      <c r="BJ2" s="215" t="s">
        <v>0</v>
      </c>
      <c r="BK2" s="146" t="s">
        <v>19</v>
      </c>
      <c r="BM2" s="215" t="s">
        <v>2</v>
      </c>
      <c r="BN2" s="146" t="s">
        <v>20</v>
      </c>
      <c r="BP2" s="215" t="s">
        <v>0</v>
      </c>
      <c r="BQ2" s="146" t="s">
        <v>21</v>
      </c>
      <c r="BS2" s="215" t="s">
        <v>2</v>
      </c>
      <c r="BT2" s="146" t="s">
        <v>22</v>
      </c>
      <c r="BV2" s="215" t="s">
        <v>2</v>
      </c>
      <c r="BW2" s="146" t="s">
        <v>23</v>
      </c>
    </row>
    <row r="3" spans="2:75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F3" s="216" t="s">
        <v>24</v>
      </c>
      <c r="AG3" s="147" t="s">
        <v>31</v>
      </c>
      <c r="AI3" s="216" t="s">
        <v>24</v>
      </c>
      <c r="AJ3" s="147" t="s">
        <v>31</v>
      </c>
      <c r="AL3" s="216" t="s">
        <v>24</v>
      </c>
      <c r="AM3" s="147" t="s">
        <v>31</v>
      </c>
      <c r="AO3" s="216" t="s">
        <v>24</v>
      </c>
      <c r="AP3" s="147" t="s">
        <v>32</v>
      </c>
      <c r="AR3" s="216" t="s">
        <v>24</v>
      </c>
      <c r="AS3" s="147" t="s">
        <v>33</v>
      </c>
      <c r="AU3" s="216" t="s">
        <v>24</v>
      </c>
      <c r="AV3" s="147" t="s">
        <v>33</v>
      </c>
      <c r="AX3" s="216" t="s">
        <v>34</v>
      </c>
      <c r="AY3" s="147" t="s">
        <v>35</v>
      </c>
      <c r="BA3" s="216" t="s">
        <v>34</v>
      </c>
      <c r="BB3" s="147" t="s">
        <v>35</v>
      </c>
      <c r="BD3" s="216" t="s">
        <v>24</v>
      </c>
      <c r="BE3" s="147" t="s">
        <v>35</v>
      </c>
      <c r="BG3" s="216" t="s">
        <v>24</v>
      </c>
      <c r="BH3" s="147" t="s">
        <v>35</v>
      </c>
      <c r="BJ3" s="216" t="s">
        <v>24</v>
      </c>
      <c r="BK3" s="147" t="s">
        <v>36</v>
      </c>
      <c r="BM3" s="216" t="s">
        <v>34</v>
      </c>
      <c r="BN3" s="147" t="s">
        <v>37</v>
      </c>
      <c r="BP3" s="216" t="s">
        <v>24</v>
      </c>
      <c r="BQ3" s="147" t="s">
        <v>38</v>
      </c>
      <c r="BS3" s="216" t="s">
        <v>34</v>
      </c>
      <c r="BT3" s="147" t="s">
        <v>39</v>
      </c>
      <c r="BV3" s="216" t="s">
        <v>34</v>
      </c>
      <c r="BW3" s="147" t="s">
        <v>39</v>
      </c>
    </row>
    <row r="4" spans="2:75" ht="15" thickBot="1">
      <c r="B4" s="7">
        <f>SUM(B6:B25)</f>
        <v>53</v>
      </c>
      <c r="C4" s="8">
        <f>SUM(C6:C25)</f>
        <v>11830225.27</v>
      </c>
      <c r="E4" s="7">
        <f>SUM(E6:E25)</f>
        <v>28</v>
      </c>
      <c r="F4" s="8">
        <f>SUM(F6:F25)</f>
        <v>4169885.15</v>
      </c>
      <c r="H4" s="7">
        <f>SUM(H6:H25)</f>
        <v>18</v>
      </c>
      <c r="I4" s="8">
        <f>SUM(I6:I25)</f>
        <v>268944.97</v>
      </c>
      <c r="K4" s="7">
        <f>SUM(K6:K25)</f>
        <v>4</v>
      </c>
      <c r="L4" s="8">
        <f>SUM(L6:L25)</f>
        <v>186236.72</v>
      </c>
      <c r="N4" s="7">
        <f>SUM(N6:N25)</f>
        <v>5</v>
      </c>
      <c r="O4" s="8">
        <f>SUM(O6:O25)</f>
        <v>32308.54</v>
      </c>
      <c r="Q4" s="7">
        <f>SUM(Q6:Q25)</f>
        <v>29</v>
      </c>
      <c r="R4" s="8">
        <f>SUM(R6:R25)</f>
        <v>509597.71</v>
      </c>
      <c r="T4" s="7">
        <f>SUM(T6:T25)</f>
        <v>18</v>
      </c>
      <c r="U4" s="8">
        <f>SUM(U6:U25)</f>
        <v>229307.08</v>
      </c>
      <c r="W4" s="7">
        <f>SUM(W6:W25)</f>
        <v>24</v>
      </c>
      <c r="X4" s="8">
        <f>SUM(X6:X25)</f>
        <v>291558.82</v>
      </c>
      <c r="Z4" s="7">
        <f>SUM(Z6:Z25)</f>
        <v>22</v>
      </c>
      <c r="AA4" s="8">
        <f>SUM(AA6:AA25)</f>
        <v>495461.09</v>
      </c>
      <c r="AC4" s="7">
        <f>SUM(AC6:AC25)</f>
        <v>0</v>
      </c>
      <c r="AD4" s="8">
        <f>SUM(AD6:AD25)</f>
        <v>0</v>
      </c>
      <c r="AF4" s="7">
        <f>SUM(AF6:AF25)</f>
        <v>0</v>
      </c>
      <c r="AG4" s="8">
        <f>SUM(AG6:AG25)</f>
        <v>0</v>
      </c>
      <c r="AI4" s="7">
        <f>SUM(AI6:AI25)</f>
        <v>8</v>
      </c>
      <c r="AJ4" s="8">
        <f>SUM(AJ6:AJ25)</f>
        <v>19529.67</v>
      </c>
      <c r="AL4" s="7">
        <f>SUM(AL6:AL25)</f>
        <v>1</v>
      </c>
      <c r="AM4" s="8">
        <f>SUM(AM6:AM25)</f>
        <v>6152.13</v>
      </c>
      <c r="AO4" s="7">
        <f>SUM(AO6:AO25)</f>
        <v>68</v>
      </c>
      <c r="AP4" s="8">
        <f>SUM(AP6:AP25)</f>
        <v>1804941.5999999999</v>
      </c>
      <c r="AR4" s="7">
        <f>SUM(AR6:AR25)</f>
        <v>3</v>
      </c>
      <c r="AS4" s="8">
        <f>SUM(AS6:AS25)</f>
        <v>40899.06</v>
      </c>
      <c r="AU4" s="7">
        <f>SUM(AU6:AU25)</f>
        <v>4</v>
      </c>
      <c r="AV4" s="8">
        <f>SUM(AV6:AV25)</f>
        <v>15652.970000000001</v>
      </c>
      <c r="AX4" s="7">
        <f>SUM(AX6:AX25)</f>
        <v>58</v>
      </c>
      <c r="AY4" s="8">
        <f>SUM(AY6:AY25)</f>
        <v>1861180.7799999998</v>
      </c>
      <c r="BA4" s="7">
        <f>SUM(BA6:BA25)</f>
        <v>0</v>
      </c>
      <c r="BB4" s="8">
        <f>SUM(BB6:BB25)</f>
        <v>0</v>
      </c>
      <c r="BD4" s="7">
        <f>SUM(BD6:BD25)</f>
        <v>26</v>
      </c>
      <c r="BE4" s="8">
        <f>SUM(BE6:BE25)</f>
        <v>746146.4700000001</v>
      </c>
      <c r="BG4" s="7">
        <f>SUM(BG6:BG25)</f>
        <v>0</v>
      </c>
      <c r="BH4" s="8">
        <f>SUM(BH6:BH25)</f>
        <v>0</v>
      </c>
      <c r="BJ4" s="7">
        <f>SUM(BJ6:BJ25)</f>
        <v>2</v>
      </c>
      <c r="BK4" s="8">
        <f>SUM(BK6:BK25)</f>
        <v>2559.63</v>
      </c>
      <c r="BM4" s="7">
        <f>SUM(BM6:BM25)</f>
        <v>33</v>
      </c>
      <c r="BN4" s="8">
        <f>SUM(BN6:BN25)</f>
        <v>324456.11</v>
      </c>
      <c r="BP4" s="7">
        <f>SUM(BP6:BP25)</f>
        <v>12</v>
      </c>
      <c r="BQ4" s="8">
        <f>SUM(BQ6:BQ25)</f>
        <v>146844.4</v>
      </c>
      <c r="BS4" s="7">
        <f>SUM(BS6:BS25)</f>
        <v>110</v>
      </c>
      <c r="BT4" s="8">
        <f>SUM(BT6:BT25)</f>
        <v>635857.6399999999</v>
      </c>
      <c r="BV4" s="7">
        <f>SUM(BV6:BV25)</f>
        <v>0</v>
      </c>
      <c r="BW4" s="8">
        <f>SUM(BW6:BW25)</f>
        <v>0</v>
      </c>
    </row>
    <row r="5" spans="2:75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  <c r="BV5" s="9" t="s">
        <v>40</v>
      </c>
      <c r="BW5" s="148" t="s">
        <v>41</v>
      </c>
    </row>
    <row r="6" spans="2:75" ht="14.25">
      <c r="B6" s="128">
        <v>15</v>
      </c>
      <c r="C6" s="151">
        <v>157713.13</v>
      </c>
      <c r="E6" s="128">
        <v>9</v>
      </c>
      <c r="F6" s="151">
        <v>103346.74</v>
      </c>
      <c r="H6" s="128">
        <v>1</v>
      </c>
      <c r="I6" s="151">
        <v>142577.47</v>
      </c>
      <c r="K6" s="128">
        <v>1</v>
      </c>
      <c r="L6" s="151">
        <v>14953.26</v>
      </c>
      <c r="N6" s="128">
        <v>3</v>
      </c>
      <c r="O6" s="151">
        <v>5908.26</v>
      </c>
      <c r="Q6" s="128">
        <v>1</v>
      </c>
      <c r="R6" s="151">
        <v>2341.02</v>
      </c>
      <c r="T6" s="128">
        <v>3</v>
      </c>
      <c r="U6" s="151">
        <v>7659.97</v>
      </c>
      <c r="W6" s="128">
        <v>5</v>
      </c>
      <c r="X6" s="151">
        <v>11303.13</v>
      </c>
      <c r="Z6" s="128">
        <v>8</v>
      </c>
      <c r="AA6" s="151">
        <v>395515.96</v>
      </c>
      <c r="AC6" s="128"/>
      <c r="AD6" s="151"/>
      <c r="AF6" s="128"/>
      <c r="AG6" s="151"/>
      <c r="AI6" s="128">
        <v>1</v>
      </c>
      <c r="AJ6" s="151">
        <v>2373.31</v>
      </c>
      <c r="AL6" s="128">
        <v>1</v>
      </c>
      <c r="AM6" s="151">
        <v>6152.13</v>
      </c>
      <c r="AO6" s="128">
        <v>14</v>
      </c>
      <c r="AP6" s="151">
        <v>695292.87</v>
      </c>
      <c r="AR6" s="128">
        <v>1</v>
      </c>
      <c r="AS6" s="151">
        <v>36213.27</v>
      </c>
      <c r="AU6" s="128">
        <v>1</v>
      </c>
      <c r="AV6" s="151">
        <v>2553.84</v>
      </c>
      <c r="AX6" s="128">
        <v>8</v>
      </c>
      <c r="AY6" s="151">
        <v>18848.26</v>
      </c>
      <c r="BA6" s="128"/>
      <c r="BB6" s="151"/>
      <c r="BD6" s="128">
        <v>2</v>
      </c>
      <c r="BE6" s="151">
        <v>6281.43</v>
      </c>
      <c r="BG6" s="128"/>
      <c r="BH6" s="151"/>
      <c r="BJ6" s="128">
        <v>1</v>
      </c>
      <c r="BK6" s="151">
        <v>1338.5</v>
      </c>
      <c r="BM6" s="128">
        <v>2</v>
      </c>
      <c r="BN6" s="151">
        <v>4771.5</v>
      </c>
      <c r="BP6" s="128">
        <v>5</v>
      </c>
      <c r="BQ6" s="151">
        <v>16654.69</v>
      </c>
      <c r="BS6" s="128">
        <v>1</v>
      </c>
      <c r="BT6" s="151">
        <v>1064.1</v>
      </c>
      <c r="BV6" s="128"/>
      <c r="BW6" s="151"/>
    </row>
    <row r="7" spans="2:75" ht="14.25">
      <c r="B7" s="131">
        <v>3</v>
      </c>
      <c r="C7" s="152">
        <v>8366.68</v>
      </c>
      <c r="E7" s="131">
        <v>4</v>
      </c>
      <c r="F7" s="152">
        <v>9792.25</v>
      </c>
      <c r="H7" s="131">
        <v>2</v>
      </c>
      <c r="I7" s="152">
        <v>3111.12</v>
      </c>
      <c r="K7" s="131">
        <v>1</v>
      </c>
      <c r="L7" s="152">
        <v>1489.74</v>
      </c>
      <c r="N7" s="131">
        <v>1</v>
      </c>
      <c r="O7" s="152">
        <v>4298.75</v>
      </c>
      <c r="Q7" s="131">
        <v>4</v>
      </c>
      <c r="R7" s="152">
        <v>4959.59</v>
      </c>
      <c r="T7" s="131">
        <v>2</v>
      </c>
      <c r="U7" s="152">
        <v>26531.54</v>
      </c>
      <c r="W7" s="131">
        <v>1</v>
      </c>
      <c r="X7" s="152">
        <v>1554.25</v>
      </c>
      <c r="Z7" s="131">
        <v>11</v>
      </c>
      <c r="AA7" s="152">
        <v>39889.27</v>
      </c>
      <c r="AC7" s="131"/>
      <c r="AD7" s="152"/>
      <c r="AF7" s="131"/>
      <c r="AG7" s="152"/>
      <c r="AI7" s="131">
        <v>5</v>
      </c>
      <c r="AJ7" s="152">
        <v>5962.84</v>
      </c>
      <c r="AL7" s="131"/>
      <c r="AM7" s="152"/>
      <c r="AO7" s="131">
        <v>4</v>
      </c>
      <c r="AP7" s="152">
        <v>67444.15</v>
      </c>
      <c r="AR7" s="131">
        <v>2</v>
      </c>
      <c r="AS7" s="152">
        <v>4685.79</v>
      </c>
      <c r="AU7" s="131">
        <v>1</v>
      </c>
      <c r="AV7" s="152">
        <v>2270.7</v>
      </c>
      <c r="AX7" s="131">
        <v>33</v>
      </c>
      <c r="AY7" s="152">
        <v>1200016.4</v>
      </c>
      <c r="BA7" s="131"/>
      <c r="BB7" s="152"/>
      <c r="BD7" s="131">
        <v>5</v>
      </c>
      <c r="BE7" s="152">
        <v>558584.72</v>
      </c>
      <c r="BG7" s="131"/>
      <c r="BH7" s="152"/>
      <c r="BJ7" s="131">
        <v>1</v>
      </c>
      <c r="BK7" s="152">
        <v>1221.13</v>
      </c>
      <c r="BM7" s="131">
        <v>2</v>
      </c>
      <c r="BN7" s="152">
        <v>7834.2</v>
      </c>
      <c r="BP7" s="131">
        <v>2</v>
      </c>
      <c r="BQ7" s="152">
        <v>24480.57</v>
      </c>
      <c r="BS7" s="131">
        <v>1</v>
      </c>
      <c r="BT7" s="152">
        <v>2465.47</v>
      </c>
      <c r="BV7" s="131"/>
      <c r="BW7" s="152"/>
    </row>
    <row r="8" spans="2:75" ht="14.25">
      <c r="B8" s="131">
        <v>13</v>
      </c>
      <c r="C8" s="152">
        <v>154683.29</v>
      </c>
      <c r="E8" s="131">
        <v>2</v>
      </c>
      <c r="F8" s="152">
        <v>36911.74</v>
      </c>
      <c r="H8" s="131">
        <v>8</v>
      </c>
      <c r="I8" s="152">
        <v>30900.19</v>
      </c>
      <c r="K8" s="131">
        <v>1</v>
      </c>
      <c r="L8" s="152">
        <v>6193.02</v>
      </c>
      <c r="N8" s="131">
        <v>1</v>
      </c>
      <c r="O8" s="152">
        <v>22101.53</v>
      </c>
      <c r="Q8" s="131">
        <v>10</v>
      </c>
      <c r="R8" s="152">
        <v>433638.99</v>
      </c>
      <c r="T8" s="131">
        <v>2</v>
      </c>
      <c r="U8" s="152">
        <v>122000.51</v>
      </c>
      <c r="W8" s="131">
        <v>1</v>
      </c>
      <c r="X8" s="152">
        <v>1335.97</v>
      </c>
      <c r="Z8" s="131">
        <v>3</v>
      </c>
      <c r="AA8" s="152">
        <v>60055.86</v>
      </c>
      <c r="AC8" s="131"/>
      <c r="AD8" s="152"/>
      <c r="AF8" s="131"/>
      <c r="AG8" s="152"/>
      <c r="AI8" s="131">
        <v>1</v>
      </c>
      <c r="AJ8" s="152">
        <v>8389.06</v>
      </c>
      <c r="AL8" s="131"/>
      <c r="AM8" s="152"/>
      <c r="AO8" s="131">
        <v>24</v>
      </c>
      <c r="AP8" s="152">
        <v>129374.18</v>
      </c>
      <c r="AR8" s="131"/>
      <c r="AS8" s="152"/>
      <c r="AU8" s="131">
        <v>1</v>
      </c>
      <c r="AV8" s="152">
        <v>10042.73</v>
      </c>
      <c r="AX8" s="131">
        <v>17</v>
      </c>
      <c r="AY8" s="152">
        <v>642316.12</v>
      </c>
      <c r="BA8" s="131"/>
      <c r="BB8" s="152"/>
      <c r="BD8" s="131">
        <v>2</v>
      </c>
      <c r="BE8" s="152">
        <v>22185.99</v>
      </c>
      <c r="BG8" s="131"/>
      <c r="BH8" s="152"/>
      <c r="BJ8" s="131"/>
      <c r="BK8" s="152"/>
      <c r="BM8" s="131">
        <v>4</v>
      </c>
      <c r="BN8" s="152">
        <v>132009.35</v>
      </c>
      <c r="BP8" s="131">
        <v>3</v>
      </c>
      <c r="BQ8" s="152">
        <v>97529.4</v>
      </c>
      <c r="BS8" s="131">
        <v>2</v>
      </c>
      <c r="BT8" s="152">
        <v>3428.17</v>
      </c>
      <c r="BV8" s="131"/>
      <c r="BW8" s="152"/>
    </row>
    <row r="9" spans="2:75" ht="14.25">
      <c r="B9" s="131">
        <v>22</v>
      </c>
      <c r="C9" s="152">
        <v>11509462.17</v>
      </c>
      <c r="E9" s="131">
        <v>2</v>
      </c>
      <c r="F9" s="152">
        <v>2129.63</v>
      </c>
      <c r="H9" s="131">
        <v>1</v>
      </c>
      <c r="I9" s="152">
        <v>1489.74</v>
      </c>
      <c r="K9" s="131">
        <v>1</v>
      </c>
      <c r="L9" s="152">
        <v>163600.7</v>
      </c>
      <c r="N9" s="131"/>
      <c r="O9" s="152"/>
      <c r="Q9" s="131">
        <v>2</v>
      </c>
      <c r="R9" s="152">
        <v>9136.46</v>
      </c>
      <c r="T9" s="131">
        <v>1</v>
      </c>
      <c r="U9" s="152">
        <v>851.28</v>
      </c>
      <c r="W9" s="131">
        <v>1</v>
      </c>
      <c r="X9" s="152">
        <v>1338.71</v>
      </c>
      <c r="Z9" s="131"/>
      <c r="AA9" s="152"/>
      <c r="AC9" s="131"/>
      <c r="AD9" s="152"/>
      <c r="AF9" s="131"/>
      <c r="AG9" s="152"/>
      <c r="AI9" s="131">
        <v>1</v>
      </c>
      <c r="AJ9" s="152">
        <v>2804.46</v>
      </c>
      <c r="AL9" s="131"/>
      <c r="AM9" s="152"/>
      <c r="AO9" s="131">
        <v>2</v>
      </c>
      <c r="AP9" s="152">
        <v>9712.02</v>
      </c>
      <c r="AR9" s="131"/>
      <c r="AS9" s="152"/>
      <c r="AU9" s="131">
        <v>1</v>
      </c>
      <c r="AV9" s="152">
        <v>785.7</v>
      </c>
      <c r="AX9" s="131"/>
      <c r="AY9" s="152"/>
      <c r="BA9" s="131"/>
      <c r="BB9" s="152"/>
      <c r="BD9" s="131">
        <v>2</v>
      </c>
      <c r="BE9" s="152">
        <v>11196.7</v>
      </c>
      <c r="BG9" s="131"/>
      <c r="BH9" s="152"/>
      <c r="BJ9" s="131"/>
      <c r="BK9" s="152"/>
      <c r="BM9" s="131">
        <v>7</v>
      </c>
      <c r="BN9" s="152">
        <v>8831.92</v>
      </c>
      <c r="BP9" s="131">
        <v>1</v>
      </c>
      <c r="BQ9" s="152">
        <v>5963.85</v>
      </c>
      <c r="BS9" s="131">
        <v>4</v>
      </c>
      <c r="BT9" s="152">
        <v>25014.48</v>
      </c>
      <c r="BV9" s="131"/>
      <c r="BW9" s="152"/>
    </row>
    <row r="10" spans="2:75" ht="14.25">
      <c r="B10" s="131"/>
      <c r="C10" s="152"/>
      <c r="E10" s="131">
        <v>1</v>
      </c>
      <c r="F10" s="152">
        <v>916.8</v>
      </c>
      <c r="H10" s="131">
        <v>2</v>
      </c>
      <c r="I10" s="152">
        <v>9775.94</v>
      </c>
      <c r="K10" s="131"/>
      <c r="L10" s="152"/>
      <c r="N10" s="131"/>
      <c r="O10" s="152"/>
      <c r="Q10" s="131">
        <v>2</v>
      </c>
      <c r="R10" s="152">
        <v>3376.58</v>
      </c>
      <c r="T10" s="131">
        <v>8</v>
      </c>
      <c r="U10" s="152">
        <v>70277.03</v>
      </c>
      <c r="W10" s="131">
        <v>3</v>
      </c>
      <c r="X10" s="152">
        <v>45586.19</v>
      </c>
      <c r="Z10" s="131"/>
      <c r="AA10" s="152"/>
      <c r="AC10" s="131"/>
      <c r="AD10" s="152"/>
      <c r="AF10" s="131"/>
      <c r="AG10" s="152"/>
      <c r="AI10" s="131"/>
      <c r="AJ10" s="152"/>
      <c r="AL10" s="131"/>
      <c r="AM10" s="152"/>
      <c r="AO10" s="131">
        <v>5</v>
      </c>
      <c r="AP10" s="152">
        <v>40840.97</v>
      </c>
      <c r="AR10" s="131"/>
      <c r="AS10" s="152"/>
      <c r="AU10" s="131"/>
      <c r="AV10" s="152"/>
      <c r="AX10" s="131"/>
      <c r="AY10" s="152"/>
      <c r="BA10" s="131"/>
      <c r="BB10" s="152"/>
      <c r="BD10" s="131">
        <v>3</v>
      </c>
      <c r="BE10" s="152">
        <v>41462.44</v>
      </c>
      <c r="BG10" s="131"/>
      <c r="BH10" s="152"/>
      <c r="BJ10" s="131"/>
      <c r="BK10" s="152"/>
      <c r="BM10" s="131">
        <v>1</v>
      </c>
      <c r="BN10" s="152">
        <v>2007.99</v>
      </c>
      <c r="BP10" s="131">
        <v>1</v>
      </c>
      <c r="BQ10" s="152">
        <v>2215.89</v>
      </c>
      <c r="BS10" s="131">
        <v>6</v>
      </c>
      <c r="BT10" s="152">
        <v>110951.03</v>
      </c>
      <c r="BV10" s="131"/>
      <c r="BW10" s="152"/>
    </row>
    <row r="11" spans="2:75" ht="14.25">
      <c r="B11" s="131"/>
      <c r="C11" s="152"/>
      <c r="E11" s="131">
        <v>2</v>
      </c>
      <c r="F11" s="152">
        <v>33959.24</v>
      </c>
      <c r="H11" s="131">
        <v>1</v>
      </c>
      <c r="I11" s="152">
        <v>41927.69</v>
      </c>
      <c r="K11" s="131"/>
      <c r="L11" s="152"/>
      <c r="N11" s="131"/>
      <c r="O11" s="152"/>
      <c r="Q11" s="131">
        <v>10</v>
      </c>
      <c r="R11" s="152">
        <v>56145.07</v>
      </c>
      <c r="T11" s="131">
        <v>2</v>
      </c>
      <c r="U11" s="152">
        <v>1986.75</v>
      </c>
      <c r="W11" s="131">
        <v>1</v>
      </c>
      <c r="X11" s="152">
        <v>33185.89</v>
      </c>
      <c r="Z11" s="131"/>
      <c r="AA11" s="152"/>
      <c r="AC11" s="131"/>
      <c r="AD11" s="152"/>
      <c r="AF11" s="131"/>
      <c r="AG11" s="152"/>
      <c r="AI11" s="131"/>
      <c r="AJ11" s="152"/>
      <c r="AL11" s="131"/>
      <c r="AM11" s="152"/>
      <c r="AO11" s="131">
        <v>3</v>
      </c>
      <c r="AP11" s="152">
        <v>21030.99</v>
      </c>
      <c r="AR11" s="131"/>
      <c r="AS11" s="152"/>
      <c r="AU11" s="131"/>
      <c r="AV11" s="152"/>
      <c r="AX11" s="131"/>
      <c r="AY11" s="152"/>
      <c r="BA11" s="131"/>
      <c r="BB11" s="152"/>
      <c r="BD11" s="131">
        <v>4</v>
      </c>
      <c r="BE11" s="152">
        <v>68262.02</v>
      </c>
      <c r="BG11" s="131"/>
      <c r="BH11" s="152"/>
      <c r="BJ11" s="131"/>
      <c r="BK11" s="152"/>
      <c r="BM11" s="131">
        <v>1</v>
      </c>
      <c r="BN11" s="152">
        <v>2650.77</v>
      </c>
      <c r="BP11" s="131"/>
      <c r="BQ11" s="152"/>
      <c r="BS11" s="131">
        <v>1</v>
      </c>
      <c r="BT11" s="152">
        <v>3992.77</v>
      </c>
      <c r="BV11" s="131"/>
      <c r="BW11" s="152"/>
    </row>
    <row r="12" spans="2:75" ht="14.25">
      <c r="B12" s="131"/>
      <c r="C12" s="152"/>
      <c r="E12" s="131">
        <v>4</v>
      </c>
      <c r="F12" s="152">
        <v>43157.09</v>
      </c>
      <c r="H12" s="131">
        <v>3</v>
      </c>
      <c r="I12" s="152">
        <v>39162.82</v>
      </c>
      <c r="K12" s="131"/>
      <c r="L12" s="152"/>
      <c r="N12" s="131"/>
      <c r="O12" s="152"/>
      <c r="Q12" s="131"/>
      <c r="R12" s="152"/>
      <c r="T12" s="131"/>
      <c r="U12" s="152"/>
      <c r="W12" s="131">
        <v>1</v>
      </c>
      <c r="X12" s="152">
        <v>851.28</v>
      </c>
      <c r="Z12" s="131"/>
      <c r="AA12" s="152"/>
      <c r="AC12" s="131"/>
      <c r="AD12" s="152"/>
      <c r="AF12" s="131"/>
      <c r="AG12" s="152"/>
      <c r="AI12" s="131"/>
      <c r="AJ12" s="152"/>
      <c r="AL12" s="131"/>
      <c r="AM12" s="152"/>
      <c r="AO12" s="131">
        <v>3</v>
      </c>
      <c r="AP12" s="152">
        <v>741598.5</v>
      </c>
      <c r="AR12" s="131"/>
      <c r="AS12" s="152"/>
      <c r="AU12" s="131"/>
      <c r="AV12" s="152"/>
      <c r="AX12" s="131"/>
      <c r="AY12" s="152"/>
      <c r="BA12" s="131"/>
      <c r="BB12" s="152"/>
      <c r="BD12" s="131">
        <v>8</v>
      </c>
      <c r="BE12" s="152">
        <v>38173.17</v>
      </c>
      <c r="BG12" s="131"/>
      <c r="BH12" s="152"/>
      <c r="BJ12" s="131"/>
      <c r="BK12" s="152"/>
      <c r="BM12" s="131">
        <v>1</v>
      </c>
      <c r="BN12" s="152">
        <v>8658.74</v>
      </c>
      <c r="BP12" s="131"/>
      <c r="BQ12" s="152"/>
      <c r="BS12" s="131">
        <v>16</v>
      </c>
      <c r="BT12" s="152">
        <v>35047.94</v>
      </c>
      <c r="BV12" s="131"/>
      <c r="BW12" s="152"/>
    </row>
    <row r="13" spans="2:75" ht="14.25">
      <c r="B13" s="131"/>
      <c r="C13" s="152"/>
      <c r="E13" s="131">
        <v>2</v>
      </c>
      <c r="F13" s="152">
        <v>30299.12</v>
      </c>
      <c r="H13" s="131"/>
      <c r="I13" s="152"/>
      <c r="K13" s="131"/>
      <c r="L13" s="152"/>
      <c r="N13" s="131"/>
      <c r="O13" s="152"/>
      <c r="Q13" s="131"/>
      <c r="R13" s="152"/>
      <c r="T13" s="131"/>
      <c r="U13" s="152"/>
      <c r="W13" s="131">
        <v>1</v>
      </c>
      <c r="X13" s="152">
        <v>959.11</v>
      </c>
      <c r="Z13" s="131"/>
      <c r="AA13" s="152"/>
      <c r="AC13" s="131"/>
      <c r="AD13" s="152"/>
      <c r="AF13" s="131"/>
      <c r="AG13" s="152"/>
      <c r="AI13" s="131"/>
      <c r="AJ13" s="152"/>
      <c r="AL13" s="131"/>
      <c r="AM13" s="152"/>
      <c r="AO13" s="131">
        <v>2</v>
      </c>
      <c r="AP13" s="152">
        <v>41601.3</v>
      </c>
      <c r="AR13" s="131"/>
      <c r="AS13" s="152"/>
      <c r="AU13" s="131"/>
      <c r="AV13" s="152"/>
      <c r="AX13" s="131"/>
      <c r="AY13" s="152"/>
      <c r="BA13" s="131"/>
      <c r="BB13" s="152"/>
      <c r="BD13" s="131"/>
      <c r="BE13" s="152"/>
      <c r="BG13" s="131"/>
      <c r="BH13" s="152"/>
      <c r="BJ13" s="131"/>
      <c r="BK13" s="152"/>
      <c r="BM13" s="131">
        <v>1</v>
      </c>
      <c r="BN13" s="152">
        <v>11122.89</v>
      </c>
      <c r="BP13" s="131"/>
      <c r="BQ13" s="152"/>
      <c r="BS13" s="131">
        <v>1</v>
      </c>
      <c r="BT13" s="152">
        <v>3454.77</v>
      </c>
      <c r="BV13" s="131"/>
      <c r="BW13" s="152"/>
    </row>
    <row r="14" spans="2:75" ht="14.25">
      <c r="B14" s="131"/>
      <c r="C14" s="152"/>
      <c r="E14" s="131">
        <v>1</v>
      </c>
      <c r="F14" s="152">
        <v>1052.47</v>
      </c>
      <c r="H14" s="131"/>
      <c r="I14" s="152"/>
      <c r="K14" s="131"/>
      <c r="L14" s="152"/>
      <c r="N14" s="131"/>
      <c r="O14" s="152"/>
      <c r="Q14" s="131"/>
      <c r="R14" s="152"/>
      <c r="T14" s="131"/>
      <c r="U14" s="152"/>
      <c r="W14" s="131">
        <v>8</v>
      </c>
      <c r="X14" s="152">
        <v>12058.6</v>
      </c>
      <c r="Z14" s="131"/>
      <c r="AA14" s="152"/>
      <c r="AC14" s="131"/>
      <c r="AD14" s="152"/>
      <c r="AF14" s="131"/>
      <c r="AG14" s="152"/>
      <c r="AI14" s="131"/>
      <c r="AJ14" s="152"/>
      <c r="AL14" s="131"/>
      <c r="AM14" s="152"/>
      <c r="AO14" s="131">
        <v>6</v>
      </c>
      <c r="AP14" s="152">
        <v>38601.7</v>
      </c>
      <c r="AR14" s="131"/>
      <c r="AS14" s="152"/>
      <c r="AU14" s="131"/>
      <c r="AV14" s="152"/>
      <c r="AX14" s="131"/>
      <c r="AY14" s="152"/>
      <c r="BA14" s="131"/>
      <c r="BB14" s="152"/>
      <c r="BD14" s="131"/>
      <c r="BE14" s="152"/>
      <c r="BG14" s="131"/>
      <c r="BH14" s="152"/>
      <c r="BJ14" s="131"/>
      <c r="BK14" s="152"/>
      <c r="BM14" s="131">
        <v>1</v>
      </c>
      <c r="BN14" s="152">
        <v>1223.95</v>
      </c>
      <c r="BP14" s="131"/>
      <c r="BQ14" s="152"/>
      <c r="BS14" s="131">
        <v>10</v>
      </c>
      <c r="BT14" s="152">
        <v>65656.59</v>
      </c>
      <c r="BV14" s="131"/>
      <c r="BW14" s="152"/>
    </row>
    <row r="15" spans="2:75" ht="14.25">
      <c r="B15" s="131"/>
      <c r="C15" s="152"/>
      <c r="E15" s="131">
        <v>1</v>
      </c>
      <c r="F15" s="152">
        <v>3908320.07</v>
      </c>
      <c r="H15" s="131"/>
      <c r="I15" s="152"/>
      <c r="K15" s="131"/>
      <c r="L15" s="152"/>
      <c r="N15" s="131"/>
      <c r="O15" s="152"/>
      <c r="Q15" s="131"/>
      <c r="R15" s="152"/>
      <c r="T15" s="131"/>
      <c r="U15" s="152"/>
      <c r="W15" s="131">
        <v>2</v>
      </c>
      <c r="X15" s="152">
        <v>183385.69</v>
      </c>
      <c r="Z15" s="131"/>
      <c r="AA15" s="152"/>
      <c r="AC15" s="131"/>
      <c r="AD15" s="152"/>
      <c r="AF15" s="131"/>
      <c r="AG15" s="152"/>
      <c r="AI15" s="131"/>
      <c r="AJ15" s="152"/>
      <c r="AL15" s="131"/>
      <c r="AM15" s="152"/>
      <c r="AO15" s="131">
        <v>5</v>
      </c>
      <c r="AP15" s="152">
        <v>19444.92</v>
      </c>
      <c r="AR15" s="131"/>
      <c r="AS15" s="152"/>
      <c r="AU15" s="131"/>
      <c r="AV15" s="152"/>
      <c r="AX15" s="131"/>
      <c r="AY15" s="152"/>
      <c r="BA15" s="131"/>
      <c r="BB15" s="152"/>
      <c r="BD15" s="131"/>
      <c r="BE15" s="152"/>
      <c r="BG15" s="131"/>
      <c r="BH15" s="152"/>
      <c r="BJ15" s="131"/>
      <c r="BK15" s="152"/>
      <c r="BM15" s="131">
        <v>4</v>
      </c>
      <c r="BN15" s="152">
        <v>29719.22</v>
      </c>
      <c r="BP15" s="131"/>
      <c r="BQ15" s="152"/>
      <c r="BS15" s="131">
        <v>2</v>
      </c>
      <c r="BT15" s="152">
        <v>33956.36</v>
      </c>
      <c r="BV15" s="131"/>
      <c r="BW15" s="152"/>
    </row>
    <row r="16" spans="2:75" ht="14.25">
      <c r="B16" s="131"/>
      <c r="C16" s="152"/>
      <c r="E16" s="131"/>
      <c r="F16" s="152"/>
      <c r="H16" s="131"/>
      <c r="I16" s="152"/>
      <c r="K16" s="131"/>
      <c r="L16" s="152"/>
      <c r="N16" s="131"/>
      <c r="O16" s="152"/>
      <c r="Q16" s="131"/>
      <c r="R16" s="152"/>
      <c r="T16" s="131"/>
      <c r="U16" s="152"/>
      <c r="W16" s="131"/>
      <c r="X16" s="152"/>
      <c r="Z16" s="131"/>
      <c r="AA16" s="152"/>
      <c r="AC16" s="131"/>
      <c r="AD16" s="152"/>
      <c r="AF16" s="131"/>
      <c r="AG16" s="152"/>
      <c r="AI16" s="131"/>
      <c r="AJ16" s="152"/>
      <c r="AL16" s="131"/>
      <c r="AM16" s="152"/>
      <c r="AO16" s="131"/>
      <c r="AP16" s="152"/>
      <c r="AR16" s="131"/>
      <c r="AS16" s="152"/>
      <c r="AU16" s="131"/>
      <c r="AV16" s="152"/>
      <c r="AX16" s="131"/>
      <c r="AY16" s="152"/>
      <c r="BA16" s="131"/>
      <c r="BB16" s="152"/>
      <c r="BD16" s="131"/>
      <c r="BE16" s="152"/>
      <c r="BG16" s="131"/>
      <c r="BH16" s="152"/>
      <c r="BJ16" s="131"/>
      <c r="BK16" s="152"/>
      <c r="BM16" s="131">
        <v>2</v>
      </c>
      <c r="BN16" s="152">
        <v>21961.28</v>
      </c>
      <c r="BP16" s="131"/>
      <c r="BQ16" s="152"/>
      <c r="BS16" s="131">
        <v>4</v>
      </c>
      <c r="BT16" s="152">
        <v>52476.26</v>
      </c>
      <c r="BV16" s="131"/>
      <c r="BW16" s="152"/>
    </row>
    <row r="17" spans="2:75" ht="14.25">
      <c r="B17" s="131"/>
      <c r="C17" s="152"/>
      <c r="E17" s="131"/>
      <c r="F17" s="152"/>
      <c r="H17" s="131"/>
      <c r="I17" s="152"/>
      <c r="K17" s="131"/>
      <c r="L17" s="152"/>
      <c r="N17" s="131"/>
      <c r="O17" s="152"/>
      <c r="Q17" s="131"/>
      <c r="R17" s="152"/>
      <c r="T17" s="131"/>
      <c r="U17" s="152"/>
      <c r="W17" s="131"/>
      <c r="X17" s="152"/>
      <c r="Z17" s="131"/>
      <c r="AA17" s="152"/>
      <c r="AC17" s="131"/>
      <c r="AD17" s="152"/>
      <c r="AF17" s="131"/>
      <c r="AG17" s="152"/>
      <c r="AI17" s="131"/>
      <c r="AJ17" s="152"/>
      <c r="AL17" s="131"/>
      <c r="AM17" s="152"/>
      <c r="AO17" s="131"/>
      <c r="AP17" s="152"/>
      <c r="AR17" s="131"/>
      <c r="AS17" s="152"/>
      <c r="AU17" s="131"/>
      <c r="AV17" s="152"/>
      <c r="AX17" s="131"/>
      <c r="AY17" s="152"/>
      <c r="BA17" s="131"/>
      <c r="BB17" s="152"/>
      <c r="BD17" s="131"/>
      <c r="BE17" s="152"/>
      <c r="BG17" s="131"/>
      <c r="BH17" s="152"/>
      <c r="BJ17" s="131"/>
      <c r="BK17" s="152"/>
      <c r="BM17" s="131">
        <v>7</v>
      </c>
      <c r="BN17" s="152">
        <v>93664.3</v>
      </c>
      <c r="BP17" s="131"/>
      <c r="BQ17" s="152"/>
      <c r="BS17" s="131">
        <v>1</v>
      </c>
      <c r="BT17" s="152">
        <v>1794.13</v>
      </c>
      <c r="BV17" s="131"/>
      <c r="BW17" s="152"/>
    </row>
    <row r="18" spans="2:75" ht="14.25">
      <c r="B18" s="131"/>
      <c r="C18" s="152"/>
      <c r="E18" s="131"/>
      <c r="F18" s="152"/>
      <c r="H18" s="131"/>
      <c r="I18" s="152"/>
      <c r="K18" s="131"/>
      <c r="L18" s="152"/>
      <c r="N18" s="131"/>
      <c r="O18" s="152"/>
      <c r="Q18" s="131"/>
      <c r="R18" s="152"/>
      <c r="T18" s="131"/>
      <c r="U18" s="152"/>
      <c r="W18" s="131"/>
      <c r="X18" s="152"/>
      <c r="Z18" s="131"/>
      <c r="AA18" s="152"/>
      <c r="AC18" s="131"/>
      <c r="AD18" s="152"/>
      <c r="AF18" s="131"/>
      <c r="AG18" s="152"/>
      <c r="AI18" s="131"/>
      <c r="AJ18" s="152"/>
      <c r="AL18" s="131"/>
      <c r="AM18" s="152"/>
      <c r="AO18" s="131"/>
      <c r="AP18" s="152"/>
      <c r="AR18" s="131"/>
      <c r="AS18" s="152"/>
      <c r="AU18" s="131"/>
      <c r="AV18" s="152"/>
      <c r="AX18" s="131"/>
      <c r="AY18" s="152"/>
      <c r="BA18" s="131"/>
      <c r="BB18" s="152"/>
      <c r="BD18" s="131"/>
      <c r="BE18" s="152"/>
      <c r="BG18" s="131"/>
      <c r="BH18" s="152"/>
      <c r="BJ18" s="131"/>
      <c r="BK18" s="152"/>
      <c r="BM18" s="131"/>
      <c r="BN18" s="152"/>
      <c r="BP18" s="131"/>
      <c r="BQ18" s="152"/>
      <c r="BS18" s="131">
        <v>16</v>
      </c>
      <c r="BT18" s="152">
        <v>72143.24</v>
      </c>
      <c r="BV18" s="131"/>
      <c r="BW18" s="152"/>
    </row>
    <row r="19" spans="2:75" ht="14.25">
      <c r="B19" s="131"/>
      <c r="C19" s="152"/>
      <c r="E19" s="131"/>
      <c r="F19" s="152"/>
      <c r="H19" s="131"/>
      <c r="I19" s="152"/>
      <c r="K19" s="131"/>
      <c r="L19" s="152"/>
      <c r="N19" s="131"/>
      <c r="O19" s="152"/>
      <c r="Q19" s="131"/>
      <c r="R19" s="152"/>
      <c r="T19" s="131"/>
      <c r="U19" s="152"/>
      <c r="W19" s="131"/>
      <c r="X19" s="152"/>
      <c r="Z19" s="131"/>
      <c r="AA19" s="152"/>
      <c r="AC19" s="131"/>
      <c r="AD19" s="152"/>
      <c r="AF19" s="131"/>
      <c r="AG19" s="152"/>
      <c r="AI19" s="131"/>
      <c r="AJ19" s="152"/>
      <c r="AL19" s="131"/>
      <c r="AM19" s="152"/>
      <c r="AO19" s="131"/>
      <c r="AP19" s="152"/>
      <c r="AR19" s="131"/>
      <c r="AS19" s="152"/>
      <c r="AU19" s="131"/>
      <c r="AV19" s="152"/>
      <c r="AX19" s="131"/>
      <c r="AY19" s="152"/>
      <c r="BA19" s="131"/>
      <c r="BB19" s="152"/>
      <c r="BD19" s="131"/>
      <c r="BE19" s="152"/>
      <c r="BG19" s="131"/>
      <c r="BH19" s="152"/>
      <c r="BJ19" s="131"/>
      <c r="BK19" s="152"/>
      <c r="BM19" s="131"/>
      <c r="BN19" s="152"/>
      <c r="BP19" s="131"/>
      <c r="BQ19" s="152"/>
      <c r="BS19" s="131">
        <v>8</v>
      </c>
      <c r="BT19" s="152">
        <v>24818.6</v>
      </c>
      <c r="BV19" s="131"/>
      <c r="BW19" s="152"/>
    </row>
    <row r="20" spans="2:75" ht="14.25">
      <c r="B20" s="131"/>
      <c r="C20" s="152"/>
      <c r="E20" s="131"/>
      <c r="F20" s="152"/>
      <c r="H20" s="131"/>
      <c r="I20" s="152"/>
      <c r="K20" s="131"/>
      <c r="L20" s="152"/>
      <c r="N20" s="131"/>
      <c r="O20" s="152"/>
      <c r="Q20" s="131"/>
      <c r="R20" s="152"/>
      <c r="T20" s="131"/>
      <c r="U20" s="152"/>
      <c r="W20" s="131"/>
      <c r="X20" s="152"/>
      <c r="Z20" s="131"/>
      <c r="AA20" s="152"/>
      <c r="AC20" s="131"/>
      <c r="AD20" s="152"/>
      <c r="AF20" s="131"/>
      <c r="AG20" s="152"/>
      <c r="AI20" s="131"/>
      <c r="AJ20" s="152"/>
      <c r="AL20" s="131"/>
      <c r="AM20" s="152"/>
      <c r="AO20" s="131"/>
      <c r="AP20" s="152"/>
      <c r="AR20" s="131"/>
      <c r="AS20" s="152"/>
      <c r="AU20" s="131"/>
      <c r="AV20" s="152"/>
      <c r="AX20" s="131"/>
      <c r="AY20" s="152"/>
      <c r="BA20" s="131"/>
      <c r="BB20" s="152"/>
      <c r="BD20" s="131"/>
      <c r="BE20" s="152"/>
      <c r="BG20" s="131"/>
      <c r="BH20" s="152"/>
      <c r="BJ20" s="131"/>
      <c r="BK20" s="152"/>
      <c r="BM20" s="131"/>
      <c r="BN20" s="152"/>
      <c r="BP20" s="131"/>
      <c r="BQ20" s="152"/>
      <c r="BS20" s="131">
        <v>1</v>
      </c>
      <c r="BT20" s="152">
        <v>2341.02</v>
      </c>
      <c r="BV20" s="131"/>
      <c r="BW20" s="152"/>
    </row>
    <row r="21" spans="2:75" ht="14.25">
      <c r="B21" s="131"/>
      <c r="C21" s="152"/>
      <c r="E21" s="131"/>
      <c r="F21" s="152"/>
      <c r="H21" s="131"/>
      <c r="I21" s="152"/>
      <c r="K21" s="131"/>
      <c r="L21" s="152"/>
      <c r="N21" s="131"/>
      <c r="O21" s="152"/>
      <c r="Q21" s="131"/>
      <c r="R21" s="152"/>
      <c r="T21" s="131"/>
      <c r="U21" s="152"/>
      <c r="W21" s="131"/>
      <c r="X21" s="152"/>
      <c r="Z21" s="131"/>
      <c r="AA21" s="152"/>
      <c r="AC21" s="131"/>
      <c r="AD21" s="152"/>
      <c r="AF21" s="131"/>
      <c r="AG21" s="152"/>
      <c r="AI21" s="131"/>
      <c r="AJ21" s="152"/>
      <c r="AL21" s="131"/>
      <c r="AM21" s="152"/>
      <c r="AO21" s="131"/>
      <c r="AP21" s="152"/>
      <c r="AR21" s="131"/>
      <c r="AS21" s="152"/>
      <c r="AU21" s="131"/>
      <c r="AV21" s="152"/>
      <c r="AX21" s="131"/>
      <c r="AY21" s="152"/>
      <c r="BA21" s="131"/>
      <c r="BB21" s="152"/>
      <c r="BD21" s="131"/>
      <c r="BE21" s="152"/>
      <c r="BG21" s="131"/>
      <c r="BH21" s="152"/>
      <c r="BJ21" s="131"/>
      <c r="BK21" s="152"/>
      <c r="BM21" s="131"/>
      <c r="BN21" s="152"/>
      <c r="BP21" s="131"/>
      <c r="BQ21" s="152"/>
      <c r="BS21" s="131">
        <v>3</v>
      </c>
      <c r="BT21" s="152">
        <v>8384.11</v>
      </c>
      <c r="BV21" s="131"/>
      <c r="BW21" s="152"/>
    </row>
    <row r="22" spans="2:75" ht="14.25">
      <c r="B22" s="131"/>
      <c r="C22" s="152"/>
      <c r="E22" s="131"/>
      <c r="F22" s="152"/>
      <c r="H22" s="131"/>
      <c r="I22" s="152"/>
      <c r="K22" s="131"/>
      <c r="L22" s="152"/>
      <c r="N22" s="131"/>
      <c r="O22" s="152"/>
      <c r="Q22" s="131"/>
      <c r="R22" s="152"/>
      <c r="T22" s="131"/>
      <c r="U22" s="152"/>
      <c r="W22" s="131"/>
      <c r="X22" s="152"/>
      <c r="Z22" s="131"/>
      <c r="AA22" s="152"/>
      <c r="AC22" s="131"/>
      <c r="AD22" s="152"/>
      <c r="AF22" s="131"/>
      <c r="AG22" s="152"/>
      <c r="AI22" s="131"/>
      <c r="AJ22" s="152"/>
      <c r="AL22" s="131"/>
      <c r="AM22" s="152"/>
      <c r="AO22" s="131"/>
      <c r="AP22" s="152"/>
      <c r="AR22" s="131"/>
      <c r="AS22" s="152"/>
      <c r="AU22" s="131"/>
      <c r="AV22" s="152"/>
      <c r="AX22" s="131"/>
      <c r="AY22" s="152"/>
      <c r="BA22" s="131"/>
      <c r="BB22" s="152"/>
      <c r="BD22" s="131"/>
      <c r="BE22" s="152"/>
      <c r="BG22" s="131"/>
      <c r="BH22" s="152"/>
      <c r="BJ22" s="131"/>
      <c r="BK22" s="152"/>
      <c r="BM22" s="131"/>
      <c r="BN22" s="152"/>
      <c r="BP22" s="131"/>
      <c r="BQ22" s="152"/>
      <c r="BS22" s="131">
        <v>7</v>
      </c>
      <c r="BT22" s="152">
        <v>10010.07</v>
      </c>
      <c r="BV22" s="131"/>
      <c r="BW22" s="152"/>
    </row>
    <row r="23" spans="2:75" ht="14.25">
      <c r="B23" s="131"/>
      <c r="C23" s="152"/>
      <c r="E23" s="131"/>
      <c r="F23" s="152"/>
      <c r="H23" s="131"/>
      <c r="I23" s="152"/>
      <c r="K23" s="131"/>
      <c r="L23" s="152"/>
      <c r="N23" s="131"/>
      <c r="O23" s="152"/>
      <c r="Q23" s="131"/>
      <c r="R23" s="152"/>
      <c r="T23" s="131"/>
      <c r="U23" s="152"/>
      <c r="W23" s="131"/>
      <c r="X23" s="152"/>
      <c r="Z23" s="131"/>
      <c r="AA23" s="152"/>
      <c r="AC23" s="131"/>
      <c r="AD23" s="152"/>
      <c r="AF23" s="131"/>
      <c r="AG23" s="152"/>
      <c r="AI23" s="131"/>
      <c r="AJ23" s="152"/>
      <c r="AL23" s="131"/>
      <c r="AM23" s="152"/>
      <c r="AO23" s="131"/>
      <c r="AP23" s="152"/>
      <c r="AR23" s="131"/>
      <c r="AS23" s="152"/>
      <c r="AU23" s="131"/>
      <c r="AV23" s="152"/>
      <c r="AX23" s="131"/>
      <c r="AY23" s="152"/>
      <c r="BA23" s="131"/>
      <c r="BB23" s="152"/>
      <c r="BD23" s="131"/>
      <c r="BE23" s="152"/>
      <c r="BG23" s="131"/>
      <c r="BH23" s="152"/>
      <c r="BJ23" s="131"/>
      <c r="BK23" s="152"/>
      <c r="BM23" s="131"/>
      <c r="BN23" s="152"/>
      <c r="BP23" s="131"/>
      <c r="BQ23" s="152"/>
      <c r="BS23" s="131">
        <v>9</v>
      </c>
      <c r="BT23" s="152">
        <v>13471.79</v>
      </c>
      <c r="BV23" s="131"/>
      <c r="BW23" s="152"/>
    </row>
    <row r="24" spans="2:75" ht="14.25">
      <c r="B24" s="131"/>
      <c r="C24" s="152"/>
      <c r="E24" s="131"/>
      <c r="F24" s="152"/>
      <c r="H24" s="131"/>
      <c r="I24" s="152"/>
      <c r="K24" s="131"/>
      <c r="L24" s="152"/>
      <c r="N24" s="131"/>
      <c r="O24" s="152"/>
      <c r="Q24" s="131"/>
      <c r="R24" s="152"/>
      <c r="T24" s="131"/>
      <c r="U24" s="152"/>
      <c r="W24" s="131"/>
      <c r="X24" s="152"/>
      <c r="Z24" s="131"/>
      <c r="AA24" s="152"/>
      <c r="AC24" s="131"/>
      <c r="AD24" s="152"/>
      <c r="AF24" s="131"/>
      <c r="AG24" s="152"/>
      <c r="AI24" s="131"/>
      <c r="AJ24" s="152"/>
      <c r="AL24" s="131"/>
      <c r="AM24" s="152"/>
      <c r="AO24" s="131"/>
      <c r="AP24" s="152"/>
      <c r="AR24" s="131"/>
      <c r="AS24" s="152"/>
      <c r="AU24" s="131"/>
      <c r="AV24" s="152"/>
      <c r="AX24" s="131"/>
      <c r="AY24" s="152"/>
      <c r="BA24" s="131"/>
      <c r="BB24" s="152"/>
      <c r="BD24" s="131"/>
      <c r="BE24" s="152"/>
      <c r="BG24" s="131"/>
      <c r="BH24" s="152"/>
      <c r="BJ24" s="131"/>
      <c r="BK24" s="152"/>
      <c r="BM24" s="131"/>
      <c r="BN24" s="152"/>
      <c r="BP24" s="131"/>
      <c r="BQ24" s="152"/>
      <c r="BS24" s="131">
        <v>2</v>
      </c>
      <c r="BT24" s="152">
        <v>15702.88</v>
      </c>
      <c r="BV24" s="131"/>
      <c r="BW24" s="152"/>
    </row>
    <row r="25" spans="2:75" ht="15" thickBot="1">
      <c r="B25" s="137"/>
      <c r="C25" s="153"/>
      <c r="E25" s="137"/>
      <c r="F25" s="153"/>
      <c r="H25" s="137"/>
      <c r="I25" s="153"/>
      <c r="K25" s="137"/>
      <c r="L25" s="153"/>
      <c r="N25" s="137"/>
      <c r="O25" s="153"/>
      <c r="Q25" s="137"/>
      <c r="R25" s="153"/>
      <c r="T25" s="137"/>
      <c r="U25" s="153"/>
      <c r="W25" s="137"/>
      <c r="X25" s="153"/>
      <c r="Z25" s="137"/>
      <c r="AA25" s="153"/>
      <c r="AC25" s="137"/>
      <c r="AD25" s="153"/>
      <c r="AF25" s="137"/>
      <c r="AG25" s="153"/>
      <c r="AI25" s="137"/>
      <c r="AJ25" s="153"/>
      <c r="AL25" s="137"/>
      <c r="AM25" s="153"/>
      <c r="AO25" s="137"/>
      <c r="AP25" s="153"/>
      <c r="AR25" s="137"/>
      <c r="AS25" s="153"/>
      <c r="AU25" s="137"/>
      <c r="AV25" s="153"/>
      <c r="AX25" s="137"/>
      <c r="AY25" s="153"/>
      <c r="BA25" s="137"/>
      <c r="BB25" s="153"/>
      <c r="BD25" s="137"/>
      <c r="BE25" s="153"/>
      <c r="BG25" s="137"/>
      <c r="BH25" s="153"/>
      <c r="BJ25" s="137"/>
      <c r="BK25" s="153"/>
      <c r="BM25" s="137"/>
      <c r="BN25" s="153"/>
      <c r="BP25" s="137"/>
      <c r="BQ25" s="153"/>
      <c r="BS25" s="137">
        <v>15</v>
      </c>
      <c r="BT25" s="153">
        <v>149683.86</v>
      </c>
      <c r="BV25" s="137"/>
      <c r="BW25" s="15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1" spans="1:5" ht="14.25">
      <c r="A1" s="90"/>
      <c r="B1" s="90"/>
      <c r="C1" s="90"/>
      <c r="D1" s="90"/>
      <c r="E1" s="90"/>
    </row>
    <row r="2" spans="1:5" ht="14.25">
      <c r="A2" s="90"/>
      <c r="B2" s="90"/>
      <c r="C2" s="90"/>
      <c r="D2" s="90"/>
      <c r="E2" s="90"/>
    </row>
    <row r="3" spans="1:5" ht="15.75">
      <c r="A3" s="25" t="s">
        <v>74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f>'RELATÓRIO-Set-2000'!E7</f>
        <v>4584</v>
      </c>
      <c r="B7" s="22">
        <v>725</v>
      </c>
      <c r="C7" s="20">
        <v>95</v>
      </c>
      <c r="D7" s="20">
        <f>D38</f>
        <v>526</v>
      </c>
      <c r="E7" s="24">
        <f>A7+B7-C7-D7</f>
        <v>4688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'Dados-Out-2000'!B4</f>
        <v>53</v>
      </c>
      <c r="E13" s="96">
        <f>'Dados-Out-2000'!C4</f>
        <v>11830225.27</v>
      </c>
    </row>
    <row r="14" spans="1:5" ht="15" thickBot="1">
      <c r="A14" s="346"/>
      <c r="B14" s="97" t="s">
        <v>3</v>
      </c>
      <c r="C14" s="98"/>
      <c r="D14" s="43">
        <f>'Dados-Out-2000'!E4</f>
        <v>28</v>
      </c>
      <c r="E14" s="99">
        <f>'Dados-Out-2000'!F4</f>
        <v>4169885.15</v>
      </c>
    </row>
    <row r="15" spans="1:5" ht="15" thickBot="1">
      <c r="A15" s="26" t="s">
        <v>27</v>
      </c>
      <c r="B15" s="100" t="s">
        <v>56</v>
      </c>
      <c r="C15" s="102"/>
      <c r="D15" s="27">
        <f>'Dados-Out-2000'!H4</f>
        <v>18</v>
      </c>
      <c r="E15" s="103">
        <f>'Dados-Out-2000'!I4</f>
        <v>268944.97</v>
      </c>
    </row>
    <row r="16" spans="1:5" ht="14.25">
      <c r="A16" s="344" t="s">
        <v>28</v>
      </c>
      <c r="B16" s="104" t="s">
        <v>5</v>
      </c>
      <c r="C16" s="105"/>
      <c r="D16" s="120">
        <f>'Dados-Out-2000'!K4</f>
        <v>4</v>
      </c>
      <c r="E16" s="121">
        <f>'Dados-Out-2000'!L4</f>
        <v>186236.72</v>
      </c>
    </row>
    <row r="17" spans="1:5" ht="15" thickBot="1">
      <c r="A17" s="346"/>
      <c r="B17" s="106" t="s">
        <v>14</v>
      </c>
      <c r="C17" s="107"/>
      <c r="D17" s="85">
        <f>'Dados-Out-2000'!N4</f>
        <v>5</v>
      </c>
      <c r="E17" s="86">
        <f>'Dados-Out-2000'!O4</f>
        <v>32308.54</v>
      </c>
    </row>
    <row r="18" spans="1:5" ht="14.25">
      <c r="A18" s="344" t="s">
        <v>29</v>
      </c>
      <c r="B18" s="122" t="s">
        <v>22</v>
      </c>
      <c r="C18" s="122"/>
      <c r="D18" s="351">
        <f>'Dados-Out-2000'!Q4</f>
        <v>29</v>
      </c>
      <c r="E18" s="353">
        <f>'Dados-Out-2000'!R4</f>
        <v>509597.71</v>
      </c>
    </row>
    <row r="19" spans="1:5" ht="14.25">
      <c r="A19" s="345"/>
      <c r="B19" s="220" t="s">
        <v>61</v>
      </c>
      <c r="C19" s="220"/>
      <c r="D19" s="312"/>
      <c r="E19" s="355"/>
    </row>
    <row r="20" spans="1:5" ht="15" thickBot="1">
      <c r="A20" s="346"/>
      <c r="B20" s="124" t="s">
        <v>86</v>
      </c>
      <c r="C20" s="124"/>
      <c r="D20" s="125">
        <f>'Dados-Out-2000'!T4</f>
        <v>18</v>
      </c>
      <c r="E20" s="126">
        <f>'Dados-Out-2000'!U4</f>
        <v>229307.08</v>
      </c>
    </row>
    <row r="21" spans="1:5" ht="15" thickBot="1">
      <c r="A21" s="79" t="s">
        <v>30</v>
      </c>
      <c r="B21" s="106" t="s">
        <v>7</v>
      </c>
      <c r="C21" s="107"/>
      <c r="D21" s="80">
        <f>'Dados-Out-2000'!W4</f>
        <v>24</v>
      </c>
      <c r="E21" s="110">
        <f>'Dados-Out-2000'!X4</f>
        <v>291558.82</v>
      </c>
    </row>
    <row r="22" spans="1:5" ht="14.25">
      <c r="A22" s="344" t="s">
        <v>31</v>
      </c>
      <c r="B22" s="94" t="s">
        <v>8</v>
      </c>
      <c r="C22" s="95"/>
      <c r="D22" s="351">
        <f>'Dados-Out-2000'!Z4</f>
        <v>22</v>
      </c>
      <c r="E22" s="353">
        <f>'Dados-Out-2000'!AA4</f>
        <v>495461.09</v>
      </c>
    </row>
    <row r="23" spans="1:5" ht="14.25">
      <c r="A23" s="345"/>
      <c r="B23" s="104" t="s">
        <v>67</v>
      </c>
      <c r="C23" s="105"/>
      <c r="D23" s="312"/>
      <c r="E23" s="355"/>
    </row>
    <row r="24" spans="1:5" ht="14.25">
      <c r="A24" s="345"/>
      <c r="B24" s="104" t="s">
        <v>11</v>
      </c>
      <c r="C24" s="105"/>
      <c r="D24" s="65">
        <f>'Dados-Out-2000'!AI4</f>
        <v>8</v>
      </c>
      <c r="E24" s="113">
        <f>'Dados-Out-2000'!AJ4</f>
        <v>19529.67</v>
      </c>
    </row>
    <row r="25" spans="1:5" ht="15" thickBot="1">
      <c r="A25" s="346"/>
      <c r="B25" s="106" t="s">
        <v>12</v>
      </c>
      <c r="C25" s="107"/>
      <c r="D25" s="54">
        <f>'Dados-Out-2000'!AL4</f>
        <v>1</v>
      </c>
      <c r="E25" s="114">
        <f>'Dados-Out-2000'!AM4</f>
        <v>6152.13</v>
      </c>
    </row>
    <row r="26" spans="1:5" ht="15" thickBot="1">
      <c r="A26" s="77" t="s">
        <v>32</v>
      </c>
      <c r="B26" s="94" t="s">
        <v>68</v>
      </c>
      <c r="C26" s="95"/>
      <c r="D26" s="63">
        <f>'Dados-Out-2000'!AO4</f>
        <v>68</v>
      </c>
      <c r="E26" s="111">
        <f>'Dados-Out-2000'!AP4</f>
        <v>1804941.5999999999</v>
      </c>
    </row>
    <row r="27" spans="1:5" ht="14.25">
      <c r="A27" s="344" t="s">
        <v>33</v>
      </c>
      <c r="B27" s="94" t="s">
        <v>14</v>
      </c>
      <c r="C27" s="95"/>
      <c r="D27" s="63">
        <f>'Dados-Out-2000'!AR4</f>
        <v>3</v>
      </c>
      <c r="E27" s="111">
        <f>'Dados-Out-2000'!AS4</f>
        <v>40899.06</v>
      </c>
    </row>
    <row r="28" spans="1:5" ht="15" thickBot="1">
      <c r="A28" s="346"/>
      <c r="B28" s="106" t="s">
        <v>15</v>
      </c>
      <c r="C28" s="107"/>
      <c r="D28" s="81">
        <f>'Dados-Out-2000'!AU4</f>
        <v>4</v>
      </c>
      <c r="E28" s="114">
        <f>'Dados-Out-2000'!AV4</f>
        <v>15652.970000000001</v>
      </c>
    </row>
    <row r="29" spans="1:5" ht="14.25">
      <c r="A29" s="344" t="s">
        <v>35</v>
      </c>
      <c r="B29" s="94" t="s">
        <v>59</v>
      </c>
      <c r="C29" s="95"/>
      <c r="D29" s="351">
        <f>'Dados-Out-2000'!AX4</f>
        <v>58</v>
      </c>
      <c r="E29" s="353">
        <f>'Dados-Out-2000'!AY4</f>
        <v>1861180.7799999998</v>
      </c>
    </row>
    <row r="30" spans="1:5" ht="14.25">
      <c r="A30" s="345"/>
      <c r="B30" s="115" t="s">
        <v>18</v>
      </c>
      <c r="C30" s="116"/>
      <c r="D30" s="311"/>
      <c r="E30" s="360"/>
    </row>
    <row r="31" spans="1:5" ht="14.25">
      <c r="A31" s="345"/>
      <c r="B31" s="106" t="s">
        <v>17</v>
      </c>
      <c r="C31" s="107"/>
      <c r="D31" s="312"/>
      <c r="E31" s="355"/>
    </row>
    <row r="32" spans="1:5" ht="15" thickBot="1">
      <c r="A32" s="346"/>
      <c r="B32" s="115" t="s">
        <v>10</v>
      </c>
      <c r="C32" s="116"/>
      <c r="D32" s="65">
        <f>'Dados-Out-2000'!BD4</f>
        <v>26</v>
      </c>
      <c r="E32" s="113">
        <f>'Dados-Out-2000'!BE4</f>
        <v>746146.4700000001</v>
      </c>
    </row>
    <row r="33" spans="1:5" ht="15" thickBot="1">
      <c r="A33" s="72" t="s">
        <v>36</v>
      </c>
      <c r="B33" s="108" t="s">
        <v>19</v>
      </c>
      <c r="C33" s="109"/>
      <c r="D33" s="61">
        <f>'Dados-Out-2000'!BJ4</f>
        <v>2</v>
      </c>
      <c r="E33" s="117">
        <f>'Dados-Out-2000'!BK4</f>
        <v>2559.63</v>
      </c>
    </row>
    <row r="34" spans="1:5" ht="15" thickBot="1">
      <c r="A34" s="72" t="s">
        <v>37</v>
      </c>
      <c r="B34" s="108" t="s">
        <v>60</v>
      </c>
      <c r="C34" s="109"/>
      <c r="D34" s="61">
        <f>'Dados-Out-2000'!BM4</f>
        <v>33</v>
      </c>
      <c r="E34" s="117">
        <f>'Dados-Out-2000'!BN4</f>
        <v>324456.11</v>
      </c>
    </row>
    <row r="35" spans="1:5" ht="15" thickBot="1">
      <c r="A35" s="72" t="s">
        <v>38</v>
      </c>
      <c r="B35" s="108" t="s">
        <v>21</v>
      </c>
      <c r="C35" s="109"/>
      <c r="D35" s="61">
        <f>'Dados-Out-2000'!BP4</f>
        <v>12</v>
      </c>
      <c r="E35" s="117">
        <f>'Dados-Out-2000'!BQ4</f>
        <v>146844.4</v>
      </c>
    </row>
    <row r="36" spans="1:5" ht="14.25">
      <c r="A36" s="344" t="s">
        <v>39</v>
      </c>
      <c r="B36" s="94" t="s">
        <v>22</v>
      </c>
      <c r="C36" s="95"/>
      <c r="D36" s="351">
        <f>'Dados-Out-2000'!BS4</f>
        <v>110</v>
      </c>
      <c r="E36" s="353">
        <f>'Dados-Out-2000'!BT4</f>
        <v>635857.6399999999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526</v>
      </c>
      <c r="E38" s="119">
        <f>SUM(E13:E37)</f>
        <v>23617745.809999995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5">
    <mergeCell ref="A13:A14"/>
    <mergeCell ref="A16:A17"/>
    <mergeCell ref="E36:E37"/>
    <mergeCell ref="A27:A28"/>
    <mergeCell ref="A36:A37"/>
    <mergeCell ref="D36:D37"/>
    <mergeCell ref="A29:A32"/>
    <mergeCell ref="A22:A25"/>
    <mergeCell ref="D22:D23"/>
    <mergeCell ref="E22:E23"/>
    <mergeCell ref="D29:D31"/>
    <mergeCell ref="E29:E31"/>
    <mergeCell ref="A18:A20"/>
    <mergeCell ref="D18:D19"/>
    <mergeCell ref="E18:E19"/>
  </mergeCells>
  <printOptions horizontalCentered="1"/>
  <pageMargins left="0.7874015748031497" right="0.7874015748031497" top="1.34" bottom="0.57" header="0.77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BU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6.140625" style="145" customWidth="1"/>
    <col min="10" max="10" width="4.57421875" style="1" customWidth="1"/>
    <col min="11" max="11" width="19.7109375" style="129" customWidth="1"/>
    <col min="12" max="12" width="24.140625" style="145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4.57421875" style="145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3.57421875" style="145" customWidth="1"/>
    <col min="25" max="25" width="4.28125" style="1" customWidth="1"/>
    <col min="26" max="26" width="18.57421875" style="129" customWidth="1"/>
    <col min="27" max="27" width="25.57421875" style="145" customWidth="1"/>
    <col min="28" max="28" width="4.28125" style="1" customWidth="1"/>
    <col min="29" max="29" width="18.57421875" style="129" customWidth="1"/>
    <col min="30" max="30" width="21.28125" style="145" customWidth="1"/>
    <col min="31" max="31" width="4.28125" style="1" customWidth="1"/>
    <col min="32" max="32" width="4.57421875" style="1" customWidth="1"/>
    <col min="33" max="33" width="18.57421875" style="129" customWidth="1"/>
    <col min="34" max="34" width="23.57421875" style="145" bestFit="1" customWidth="1"/>
    <col min="35" max="35" width="5.140625" style="1" customWidth="1"/>
    <col min="36" max="36" width="18.57421875" style="129" customWidth="1"/>
    <col min="37" max="37" width="25.140625" style="145" bestFit="1" customWidth="1"/>
    <col min="38" max="38" width="4.421875" style="1" customWidth="1"/>
    <col min="39" max="39" width="18.57421875" style="129" customWidth="1"/>
    <col min="40" max="40" width="25.140625" style="145" bestFit="1" customWidth="1"/>
    <col min="41" max="41" width="4.57421875" style="1" customWidth="1"/>
    <col min="42" max="42" width="18.57421875" style="129" customWidth="1"/>
    <col min="43" max="43" width="23.28125" style="145" customWidth="1"/>
    <col min="44" max="44" width="4.7109375" style="1" customWidth="1"/>
    <col min="45" max="45" width="18.57421875" style="129" customWidth="1"/>
    <col min="46" max="46" width="25.00390625" style="145" bestFit="1" customWidth="1"/>
    <col min="47" max="47" width="4.57421875" style="1" customWidth="1"/>
    <col min="48" max="48" width="19.57421875" style="129" customWidth="1"/>
    <col min="49" max="49" width="24.28125" style="145" customWidth="1"/>
    <col min="50" max="50" width="3.421875" style="1" customWidth="1"/>
    <col min="51" max="51" width="19.57421875" style="129" customWidth="1"/>
    <col min="52" max="52" width="24.28125" style="145" customWidth="1"/>
    <col min="53" max="53" width="4.421875" style="1" customWidth="1"/>
    <col min="54" max="54" width="18.57421875" style="129" customWidth="1"/>
    <col min="55" max="55" width="23.28125" style="145" customWidth="1"/>
    <col min="56" max="56" width="3.8515625" style="1" customWidth="1"/>
    <col min="57" max="57" width="18.57421875" style="129" customWidth="1"/>
    <col min="58" max="58" width="21.421875" style="145" customWidth="1"/>
    <col min="59" max="59" width="4.00390625" style="1" customWidth="1"/>
    <col min="60" max="60" width="18.57421875" style="129" customWidth="1"/>
    <col min="61" max="61" width="20.57421875" style="145" customWidth="1"/>
    <col min="62" max="62" width="4.57421875" style="1" customWidth="1"/>
    <col min="63" max="63" width="19.57421875" style="129" customWidth="1"/>
    <col min="64" max="64" width="23.140625" style="145" customWidth="1"/>
    <col min="65" max="65" width="3.8515625" style="1" customWidth="1"/>
    <col min="66" max="66" width="18.57421875" style="129" customWidth="1"/>
    <col min="67" max="67" width="23.8515625" style="145" customWidth="1"/>
    <col min="68" max="68" width="4.7109375" style="1" customWidth="1"/>
    <col min="69" max="69" width="19.57421875" style="129" customWidth="1"/>
    <col min="70" max="70" width="23.140625" style="145" customWidth="1"/>
    <col min="71" max="71" width="4.140625" style="1" customWidth="1"/>
    <col min="72" max="72" width="19.57421875" style="129" customWidth="1"/>
    <col min="73" max="73" width="26.28125" style="145" customWidth="1"/>
    <col min="74" max="16384" width="11.421875" style="1" customWidth="1"/>
  </cols>
  <sheetData>
    <row r="1" ht="9" customHeight="1" thickBot="1"/>
    <row r="2" spans="2:73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6</v>
      </c>
      <c r="T2" s="215" t="s">
        <v>0</v>
      </c>
      <c r="U2" s="146" t="s">
        <v>86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9</v>
      </c>
      <c r="AG2" s="215" t="s">
        <v>0</v>
      </c>
      <c r="AH2" s="146" t="s">
        <v>11</v>
      </c>
      <c r="AJ2" s="215" t="s">
        <v>0</v>
      </c>
      <c r="AK2" s="146" t="s">
        <v>12</v>
      </c>
      <c r="AM2" s="215" t="s">
        <v>0</v>
      </c>
      <c r="AN2" s="146" t="s">
        <v>13</v>
      </c>
      <c r="AP2" s="215" t="s">
        <v>0</v>
      </c>
      <c r="AQ2" s="146" t="s">
        <v>14</v>
      </c>
      <c r="AS2" s="215" t="s">
        <v>0</v>
      </c>
      <c r="AT2" s="146" t="s">
        <v>15</v>
      </c>
      <c r="AV2" s="215" t="s">
        <v>2</v>
      </c>
      <c r="AW2" s="146" t="s">
        <v>16</v>
      </c>
      <c r="AY2" s="215" t="s">
        <v>2</v>
      </c>
      <c r="AZ2" s="146" t="s">
        <v>17</v>
      </c>
      <c r="BB2" s="215" t="s">
        <v>0</v>
      </c>
      <c r="BC2" s="146" t="s">
        <v>10</v>
      </c>
      <c r="BE2" s="215" t="s">
        <v>0</v>
      </c>
      <c r="BF2" s="146" t="s">
        <v>18</v>
      </c>
      <c r="BH2" s="215" t="s">
        <v>0</v>
      </c>
      <c r="BI2" s="146" t="s">
        <v>19</v>
      </c>
      <c r="BK2" s="215" t="s">
        <v>2</v>
      </c>
      <c r="BL2" s="146" t="s">
        <v>20</v>
      </c>
      <c r="BN2" s="215" t="s">
        <v>0</v>
      </c>
      <c r="BO2" s="146" t="s">
        <v>21</v>
      </c>
      <c r="BQ2" s="215" t="s">
        <v>2</v>
      </c>
      <c r="BR2" s="146" t="s">
        <v>22</v>
      </c>
      <c r="BT2" s="215" t="s">
        <v>2</v>
      </c>
      <c r="BU2" s="146" t="s">
        <v>23</v>
      </c>
    </row>
    <row r="3" spans="2:73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G3" s="216" t="s">
        <v>24</v>
      </c>
      <c r="AH3" s="147" t="s">
        <v>31</v>
      </c>
      <c r="AJ3" s="216" t="s">
        <v>24</v>
      </c>
      <c r="AK3" s="147" t="s">
        <v>31</v>
      </c>
      <c r="AM3" s="216" t="s">
        <v>24</v>
      </c>
      <c r="AN3" s="147" t="s">
        <v>32</v>
      </c>
      <c r="AP3" s="216" t="s">
        <v>24</v>
      </c>
      <c r="AQ3" s="147" t="s">
        <v>33</v>
      </c>
      <c r="AS3" s="216" t="s">
        <v>24</v>
      </c>
      <c r="AT3" s="147" t="s">
        <v>33</v>
      </c>
      <c r="AV3" s="216" t="s">
        <v>34</v>
      </c>
      <c r="AW3" s="147" t="s">
        <v>35</v>
      </c>
      <c r="AY3" s="216" t="s">
        <v>34</v>
      </c>
      <c r="AZ3" s="147" t="s">
        <v>35</v>
      </c>
      <c r="BB3" s="216" t="s">
        <v>24</v>
      </c>
      <c r="BC3" s="147" t="s">
        <v>35</v>
      </c>
      <c r="BE3" s="216" t="s">
        <v>24</v>
      </c>
      <c r="BF3" s="147" t="s">
        <v>35</v>
      </c>
      <c r="BH3" s="216" t="s">
        <v>24</v>
      </c>
      <c r="BI3" s="147" t="s">
        <v>36</v>
      </c>
      <c r="BK3" s="216" t="s">
        <v>34</v>
      </c>
      <c r="BL3" s="147" t="s">
        <v>37</v>
      </c>
      <c r="BN3" s="216" t="s">
        <v>24</v>
      </c>
      <c r="BO3" s="147" t="s">
        <v>38</v>
      </c>
      <c r="BQ3" s="216" t="s">
        <v>34</v>
      </c>
      <c r="BR3" s="147" t="s">
        <v>39</v>
      </c>
      <c r="BT3" s="216" t="s">
        <v>34</v>
      </c>
      <c r="BU3" s="147" t="s">
        <v>39</v>
      </c>
    </row>
    <row r="4" spans="2:73" ht="15" thickBot="1">
      <c r="B4" s="7">
        <f>SUM(B6:B25)</f>
        <v>30</v>
      </c>
      <c r="C4" s="8">
        <f>SUM(C6:C25)</f>
        <v>2198363.31</v>
      </c>
      <c r="E4" s="7">
        <f>SUM(E6:E25)</f>
        <v>23</v>
      </c>
      <c r="F4" s="8">
        <f>SUM(F6:F25)</f>
        <v>1092512.12</v>
      </c>
      <c r="H4" s="7">
        <f>SUM(H6:H25)</f>
        <v>21</v>
      </c>
      <c r="I4" s="8">
        <f>SUM(I6:I25)</f>
        <v>110801.17</v>
      </c>
      <c r="K4" s="7">
        <f>SUM(K6:K25)</f>
        <v>6</v>
      </c>
      <c r="L4" s="8">
        <f>SUM(L6:L25)</f>
        <v>176665.02000000002</v>
      </c>
      <c r="N4" s="7">
        <f>SUM(N6:N25)</f>
        <v>8</v>
      </c>
      <c r="O4" s="8">
        <f>SUM(O6:O25)</f>
        <v>28287.95</v>
      </c>
      <c r="Q4" s="7">
        <f>SUM(Q6:Q25)</f>
        <v>11</v>
      </c>
      <c r="R4" s="8">
        <f>SUM(R6:R25)</f>
        <v>29990.94</v>
      </c>
      <c r="T4" s="7">
        <f>SUM(T6:T25)</f>
        <v>5</v>
      </c>
      <c r="U4" s="8">
        <f>SUM(U6:U25)</f>
        <v>13346.359999999999</v>
      </c>
      <c r="W4" s="7">
        <f>SUM(W6:W25)</f>
        <v>47</v>
      </c>
      <c r="X4" s="8">
        <f>SUM(X6:X25)</f>
        <v>177866.42999999996</v>
      </c>
      <c r="Z4" s="7">
        <f>SUM(Z6:Z25)</f>
        <v>25</v>
      </c>
      <c r="AA4" s="8">
        <f>SUM(AA6:AA25)</f>
        <v>119700.11</v>
      </c>
      <c r="AC4" s="7">
        <f>SUM(AC6:AC25)</f>
        <v>0</v>
      </c>
      <c r="AD4" s="8">
        <f>SUM(AD6:AD25)</f>
        <v>0</v>
      </c>
      <c r="AG4" s="7">
        <f>SUM(AG6:AG25)</f>
        <v>0</v>
      </c>
      <c r="AH4" s="8">
        <f>SUM(AH6:AH25)</f>
        <v>0</v>
      </c>
      <c r="AJ4" s="7">
        <f>SUM(AJ6:AJ25)</f>
        <v>0</v>
      </c>
      <c r="AK4" s="8">
        <f>SUM(AK6:AK25)</f>
        <v>0</v>
      </c>
      <c r="AM4" s="7">
        <f>SUM(AM6:AM25)</f>
        <v>36</v>
      </c>
      <c r="AN4" s="8">
        <f>SUM(AN6:AN25)</f>
        <v>963362.1199999999</v>
      </c>
      <c r="AP4" s="7">
        <f>SUM(AP6:AP25)</f>
        <v>0</v>
      </c>
      <c r="AQ4" s="8">
        <f>SUM(AQ6:AQ25)</f>
        <v>0</v>
      </c>
      <c r="AS4" s="7">
        <f>SUM(AS6:AS25)</f>
        <v>7</v>
      </c>
      <c r="AT4" s="8">
        <f>SUM(AT6:AT25)</f>
        <v>15731.8</v>
      </c>
      <c r="AV4" s="7">
        <f>SUM(AV6:AV25)</f>
        <v>35</v>
      </c>
      <c r="AW4" s="8">
        <f>SUM(AW6:AW25)</f>
        <v>1461870.47</v>
      </c>
      <c r="AY4" s="7">
        <f>SUM(AY6:AY25)</f>
        <v>0</v>
      </c>
      <c r="AZ4" s="8">
        <f>SUM(AZ6:AZ25)</f>
        <v>0</v>
      </c>
      <c r="BB4" s="7">
        <f>SUM(BB6:BB25)</f>
        <v>19</v>
      </c>
      <c r="BC4" s="8">
        <f>SUM(BC6:BC25)</f>
        <v>220597.77999999997</v>
      </c>
      <c r="BE4" s="7">
        <f>SUM(BE6:BE25)</f>
        <v>0</v>
      </c>
      <c r="BF4" s="8">
        <f>SUM(BF6:BF25)</f>
        <v>0</v>
      </c>
      <c r="BH4" s="7">
        <f>SUM(BH6:BH25)</f>
        <v>6</v>
      </c>
      <c r="BI4" s="8">
        <f>SUM(BI6:BI25)</f>
        <v>760071.67</v>
      </c>
      <c r="BK4" s="7">
        <f>SUM(BK6:BK25)</f>
        <v>33</v>
      </c>
      <c r="BL4" s="8">
        <f>SUM(BL6:BL25)</f>
        <v>627316.03</v>
      </c>
      <c r="BN4" s="7">
        <f>SUM(BN6:BN25)</f>
        <v>0</v>
      </c>
      <c r="BO4" s="8">
        <f>SUM(BO6:BO25)</f>
        <v>0</v>
      </c>
      <c r="BQ4" s="7">
        <f>SUM(BQ6:BQ25)</f>
        <v>21</v>
      </c>
      <c r="BR4" s="8">
        <f>SUM(BR6:BR25)</f>
        <v>185536.21</v>
      </c>
      <c r="BT4" s="7">
        <f>SUM(BT6:BT25)</f>
        <v>0</v>
      </c>
      <c r="BU4" s="8">
        <f>SUM(BU6:BU25)</f>
        <v>0</v>
      </c>
    </row>
    <row r="5" spans="2:73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G5" s="9" t="s">
        <v>40</v>
      </c>
      <c r="AH5" s="148" t="s">
        <v>41</v>
      </c>
      <c r="AJ5" s="9" t="s">
        <v>40</v>
      </c>
      <c r="AK5" s="148" t="s">
        <v>41</v>
      </c>
      <c r="AM5" s="9" t="s">
        <v>40</v>
      </c>
      <c r="AN5" s="148" t="s">
        <v>41</v>
      </c>
      <c r="AP5" s="9" t="s">
        <v>40</v>
      </c>
      <c r="AQ5" s="148" t="s">
        <v>41</v>
      </c>
      <c r="AS5" s="9" t="s">
        <v>40</v>
      </c>
      <c r="AT5" s="148" t="s">
        <v>41</v>
      </c>
      <c r="AV5" s="9" t="s">
        <v>40</v>
      </c>
      <c r="AW5" s="148" t="s">
        <v>41</v>
      </c>
      <c r="AY5" s="9" t="s">
        <v>40</v>
      </c>
      <c r="AZ5" s="148" t="s">
        <v>41</v>
      </c>
      <c r="BB5" s="9" t="s">
        <v>40</v>
      </c>
      <c r="BC5" s="148" t="s">
        <v>41</v>
      </c>
      <c r="BE5" s="9" t="s">
        <v>40</v>
      </c>
      <c r="BF5" s="148" t="s">
        <v>41</v>
      </c>
      <c r="BH5" s="9" t="s">
        <v>40</v>
      </c>
      <c r="BI5" s="148" t="s">
        <v>41</v>
      </c>
      <c r="BK5" s="9" t="s">
        <v>40</v>
      </c>
      <c r="BL5" s="148" t="s">
        <v>41</v>
      </c>
      <c r="BN5" s="9" t="s">
        <v>40</v>
      </c>
      <c r="BO5" s="148" t="s">
        <v>41</v>
      </c>
      <c r="BQ5" s="9" t="s">
        <v>40</v>
      </c>
      <c r="BR5" s="148" t="s">
        <v>41</v>
      </c>
      <c r="BT5" s="9" t="s">
        <v>40</v>
      </c>
      <c r="BU5" s="148" t="s">
        <v>41</v>
      </c>
    </row>
    <row r="6" spans="2:73" ht="14.25">
      <c r="B6" s="128">
        <v>6</v>
      </c>
      <c r="C6" s="151">
        <v>12953.81</v>
      </c>
      <c r="E6" s="128">
        <v>1</v>
      </c>
      <c r="F6" s="151">
        <v>26332.24</v>
      </c>
      <c r="H6" s="128">
        <v>7</v>
      </c>
      <c r="I6" s="151">
        <v>52176.13</v>
      </c>
      <c r="K6" s="128">
        <v>1</v>
      </c>
      <c r="L6" s="151">
        <v>163600.7</v>
      </c>
      <c r="N6" s="128">
        <v>1</v>
      </c>
      <c r="O6" s="151">
        <v>1092.72</v>
      </c>
      <c r="Q6" s="128">
        <v>1</v>
      </c>
      <c r="R6" s="151">
        <v>3679.95</v>
      </c>
      <c r="T6" s="128">
        <v>4</v>
      </c>
      <c r="U6" s="151">
        <v>11199.89</v>
      </c>
      <c r="W6" s="128">
        <v>5</v>
      </c>
      <c r="X6" s="151">
        <v>10058.38</v>
      </c>
      <c r="Z6" s="128">
        <v>25</v>
      </c>
      <c r="AA6" s="151">
        <v>119700.11</v>
      </c>
      <c r="AC6" s="128"/>
      <c r="AD6" s="151"/>
      <c r="AG6" s="128"/>
      <c r="AH6" s="151"/>
      <c r="AJ6" s="128"/>
      <c r="AK6" s="151"/>
      <c r="AM6" s="128">
        <v>1</v>
      </c>
      <c r="AN6" s="151">
        <v>2814.11</v>
      </c>
      <c r="AP6" s="128"/>
      <c r="AQ6" s="151"/>
      <c r="AS6" s="128">
        <v>1</v>
      </c>
      <c r="AT6" s="151">
        <v>2747.14</v>
      </c>
      <c r="AV6" s="128">
        <v>3</v>
      </c>
      <c r="AW6" s="151">
        <v>9840.95</v>
      </c>
      <c r="AY6" s="128"/>
      <c r="AZ6" s="151"/>
      <c r="BB6" s="128">
        <v>3</v>
      </c>
      <c r="BC6" s="151">
        <v>40219.64</v>
      </c>
      <c r="BE6" s="128"/>
      <c r="BF6" s="151"/>
      <c r="BH6" s="128">
        <v>4</v>
      </c>
      <c r="BI6" s="151">
        <v>758962.77</v>
      </c>
      <c r="BK6" s="128">
        <v>15</v>
      </c>
      <c r="BL6" s="151">
        <v>263550.19</v>
      </c>
      <c r="BN6" s="128"/>
      <c r="BO6" s="151"/>
      <c r="BQ6" s="128">
        <v>1</v>
      </c>
      <c r="BR6" s="151">
        <v>2511.31</v>
      </c>
      <c r="BT6" s="128"/>
      <c r="BU6" s="151"/>
    </row>
    <row r="7" spans="2:73" ht="14.25">
      <c r="B7" s="131">
        <v>14</v>
      </c>
      <c r="C7" s="152">
        <v>77834.09</v>
      </c>
      <c r="E7" s="131">
        <v>1</v>
      </c>
      <c r="F7" s="152">
        <v>3191.63</v>
      </c>
      <c r="H7" s="131">
        <v>1</v>
      </c>
      <c r="I7" s="152">
        <v>5367.58</v>
      </c>
      <c r="K7" s="131">
        <v>1</v>
      </c>
      <c r="L7" s="152">
        <v>5535.9</v>
      </c>
      <c r="N7" s="131">
        <v>2</v>
      </c>
      <c r="O7" s="152">
        <v>6521.82</v>
      </c>
      <c r="Q7" s="131">
        <v>3</v>
      </c>
      <c r="R7" s="152">
        <v>4827.96</v>
      </c>
      <c r="T7" s="131">
        <v>1</v>
      </c>
      <c r="U7" s="152">
        <v>2146.47</v>
      </c>
      <c r="W7" s="131">
        <v>2</v>
      </c>
      <c r="X7" s="152">
        <v>6229.18</v>
      </c>
      <c r="Z7" s="131"/>
      <c r="AA7" s="152"/>
      <c r="AC7" s="131"/>
      <c r="AD7" s="152"/>
      <c r="AG7" s="131"/>
      <c r="AH7" s="152"/>
      <c r="AJ7" s="131"/>
      <c r="AK7" s="152"/>
      <c r="AM7" s="131">
        <v>12</v>
      </c>
      <c r="AN7" s="152">
        <v>156156.2</v>
      </c>
      <c r="AP7" s="131"/>
      <c r="AQ7" s="152"/>
      <c r="AS7" s="131">
        <v>1</v>
      </c>
      <c r="AT7" s="152">
        <v>1538.17</v>
      </c>
      <c r="AV7" s="131">
        <v>4</v>
      </c>
      <c r="AW7" s="152">
        <v>23698.49</v>
      </c>
      <c r="AY7" s="131"/>
      <c r="AZ7" s="152"/>
      <c r="BB7" s="131">
        <v>1</v>
      </c>
      <c r="BC7" s="152">
        <v>20110.73</v>
      </c>
      <c r="BE7" s="131"/>
      <c r="BF7" s="152"/>
      <c r="BH7" s="131">
        <v>2</v>
      </c>
      <c r="BI7" s="152">
        <v>1108.9</v>
      </c>
      <c r="BK7" s="131">
        <v>8</v>
      </c>
      <c r="BL7" s="152">
        <v>190804.32</v>
      </c>
      <c r="BN7" s="131"/>
      <c r="BO7" s="152"/>
      <c r="BQ7" s="131">
        <v>3</v>
      </c>
      <c r="BR7" s="152">
        <v>1894.76</v>
      </c>
      <c r="BT7" s="131"/>
      <c r="BU7" s="152"/>
    </row>
    <row r="8" spans="2:73" ht="14.25">
      <c r="B8" s="131">
        <v>10</v>
      </c>
      <c r="C8" s="152">
        <v>2107575.41</v>
      </c>
      <c r="E8" s="131">
        <v>1</v>
      </c>
      <c r="F8" s="152">
        <v>54892.48</v>
      </c>
      <c r="H8" s="131">
        <v>3</v>
      </c>
      <c r="I8" s="152">
        <v>6797.94</v>
      </c>
      <c r="K8" s="131">
        <v>1</v>
      </c>
      <c r="L8" s="152">
        <v>2061.2</v>
      </c>
      <c r="N8" s="131">
        <v>1</v>
      </c>
      <c r="O8" s="152">
        <v>7592.43</v>
      </c>
      <c r="Q8" s="131">
        <v>2</v>
      </c>
      <c r="R8" s="152">
        <v>5305.55</v>
      </c>
      <c r="T8" s="131"/>
      <c r="U8" s="152"/>
      <c r="W8" s="131">
        <v>1</v>
      </c>
      <c r="X8" s="152">
        <v>2827.47</v>
      </c>
      <c r="Z8" s="131"/>
      <c r="AA8" s="152"/>
      <c r="AC8" s="131"/>
      <c r="AD8" s="152"/>
      <c r="AG8" s="131"/>
      <c r="AH8" s="152"/>
      <c r="AJ8" s="131"/>
      <c r="AK8" s="152"/>
      <c r="AM8" s="131">
        <v>3</v>
      </c>
      <c r="AN8" s="152">
        <v>8609.88</v>
      </c>
      <c r="AP8" s="131"/>
      <c r="AQ8" s="152"/>
      <c r="AS8" s="131">
        <v>1</v>
      </c>
      <c r="AT8" s="152">
        <v>3231.8</v>
      </c>
      <c r="AV8" s="131">
        <v>28</v>
      </c>
      <c r="AW8" s="152">
        <v>1428331.03</v>
      </c>
      <c r="AY8" s="131"/>
      <c r="AZ8" s="152"/>
      <c r="BB8" s="131">
        <v>1</v>
      </c>
      <c r="BC8" s="152">
        <v>4568.23</v>
      </c>
      <c r="BE8" s="131"/>
      <c r="BF8" s="152"/>
      <c r="BH8" s="131"/>
      <c r="BI8" s="152"/>
      <c r="BK8" s="131">
        <v>1</v>
      </c>
      <c r="BL8" s="152">
        <v>1645.11</v>
      </c>
      <c r="BN8" s="131"/>
      <c r="BO8" s="152"/>
      <c r="BQ8" s="131">
        <v>1</v>
      </c>
      <c r="BR8" s="152">
        <v>1088.29</v>
      </c>
      <c r="BT8" s="131"/>
      <c r="BU8" s="152"/>
    </row>
    <row r="9" spans="2:73" ht="14.25">
      <c r="B9" s="131"/>
      <c r="C9" s="152"/>
      <c r="E9" s="131">
        <v>1</v>
      </c>
      <c r="F9" s="152">
        <v>3279.72</v>
      </c>
      <c r="H9" s="131">
        <v>2</v>
      </c>
      <c r="I9" s="152">
        <v>4577.83</v>
      </c>
      <c r="K9" s="131">
        <v>2</v>
      </c>
      <c r="L9" s="152">
        <v>4244.56</v>
      </c>
      <c r="N9" s="131">
        <v>4</v>
      </c>
      <c r="O9" s="152">
        <v>13080.98</v>
      </c>
      <c r="Q9" s="131">
        <v>5</v>
      </c>
      <c r="R9" s="152">
        <v>16177.48</v>
      </c>
      <c r="T9" s="131"/>
      <c r="U9" s="152"/>
      <c r="W9" s="131">
        <v>16</v>
      </c>
      <c r="X9" s="152">
        <v>60654.01</v>
      </c>
      <c r="Z9" s="131"/>
      <c r="AA9" s="152"/>
      <c r="AC9" s="131"/>
      <c r="AD9" s="152"/>
      <c r="AG9" s="131"/>
      <c r="AH9" s="152"/>
      <c r="AJ9" s="131"/>
      <c r="AK9" s="152"/>
      <c r="AM9" s="131">
        <v>3</v>
      </c>
      <c r="AN9" s="152">
        <v>39991.76</v>
      </c>
      <c r="AP9" s="131"/>
      <c r="AQ9" s="152"/>
      <c r="AS9" s="131">
        <v>4</v>
      </c>
      <c r="AT9" s="152">
        <v>8214.69</v>
      </c>
      <c r="AV9" s="131"/>
      <c r="AW9" s="152"/>
      <c r="AY9" s="131"/>
      <c r="AZ9" s="152"/>
      <c r="BB9" s="131">
        <v>1</v>
      </c>
      <c r="BC9" s="152">
        <v>842.15</v>
      </c>
      <c r="BE9" s="131"/>
      <c r="BF9" s="152"/>
      <c r="BH9" s="131"/>
      <c r="BI9" s="152"/>
      <c r="BK9" s="131">
        <v>1</v>
      </c>
      <c r="BL9" s="152">
        <v>86538.92</v>
      </c>
      <c r="BN9" s="131"/>
      <c r="BO9" s="152"/>
      <c r="BQ9" s="131">
        <v>1</v>
      </c>
      <c r="BR9" s="152">
        <v>56047.66</v>
      </c>
      <c r="BT9" s="131"/>
      <c r="BU9" s="152"/>
    </row>
    <row r="10" spans="2:73" ht="14.25">
      <c r="B10" s="131"/>
      <c r="C10" s="152"/>
      <c r="E10" s="131">
        <v>8</v>
      </c>
      <c r="F10" s="152">
        <v>44227.55</v>
      </c>
      <c r="H10" s="131">
        <v>1</v>
      </c>
      <c r="I10" s="152">
        <v>950.97</v>
      </c>
      <c r="K10" s="131">
        <v>1</v>
      </c>
      <c r="L10" s="152">
        <v>1222.66</v>
      </c>
      <c r="N10" s="131"/>
      <c r="O10" s="152"/>
      <c r="Q10" s="131"/>
      <c r="R10" s="152"/>
      <c r="T10" s="131"/>
      <c r="U10" s="152"/>
      <c r="W10" s="131">
        <v>1</v>
      </c>
      <c r="X10" s="152">
        <v>1019.3</v>
      </c>
      <c r="Z10" s="131"/>
      <c r="AA10" s="152"/>
      <c r="AC10" s="131"/>
      <c r="AD10" s="152"/>
      <c r="AG10" s="131"/>
      <c r="AH10" s="152"/>
      <c r="AJ10" s="131"/>
      <c r="AK10" s="152"/>
      <c r="AM10" s="131">
        <v>1</v>
      </c>
      <c r="AN10" s="152">
        <v>3549.24</v>
      </c>
      <c r="AP10" s="131"/>
      <c r="AQ10" s="152"/>
      <c r="AS10" s="131"/>
      <c r="AT10" s="152"/>
      <c r="AV10" s="131"/>
      <c r="AW10" s="152"/>
      <c r="AY10" s="131"/>
      <c r="AZ10" s="152"/>
      <c r="BB10" s="131">
        <v>3</v>
      </c>
      <c r="BC10" s="152">
        <v>140361.85</v>
      </c>
      <c r="BE10" s="131"/>
      <c r="BF10" s="152"/>
      <c r="BH10" s="131"/>
      <c r="BI10" s="152"/>
      <c r="BK10" s="131">
        <v>2</v>
      </c>
      <c r="BL10" s="152">
        <v>4941.73</v>
      </c>
      <c r="BN10" s="131"/>
      <c r="BO10" s="152"/>
      <c r="BQ10" s="131">
        <v>1</v>
      </c>
      <c r="BR10" s="152">
        <v>514.57</v>
      </c>
      <c r="BT10" s="131"/>
      <c r="BU10" s="152"/>
    </row>
    <row r="11" spans="2:73" ht="14.25">
      <c r="B11" s="131"/>
      <c r="C11" s="152"/>
      <c r="E11" s="131">
        <v>3</v>
      </c>
      <c r="F11" s="152">
        <v>6663.56</v>
      </c>
      <c r="H11" s="131">
        <v>3</v>
      </c>
      <c r="I11" s="152">
        <v>30372.27</v>
      </c>
      <c r="K11" s="131"/>
      <c r="L11" s="152"/>
      <c r="N11" s="131"/>
      <c r="O11" s="152"/>
      <c r="Q11" s="131"/>
      <c r="R11" s="152"/>
      <c r="T11" s="131"/>
      <c r="U11" s="152"/>
      <c r="W11" s="131">
        <v>10</v>
      </c>
      <c r="X11" s="152">
        <v>32086.54</v>
      </c>
      <c r="Z11" s="131"/>
      <c r="AA11" s="152"/>
      <c r="AC11" s="131"/>
      <c r="AD11" s="152"/>
      <c r="AG11" s="131"/>
      <c r="AH11" s="152"/>
      <c r="AJ11" s="131"/>
      <c r="AK11" s="152"/>
      <c r="AM11" s="131">
        <v>2</v>
      </c>
      <c r="AN11" s="152">
        <v>2953.59</v>
      </c>
      <c r="AP11" s="131"/>
      <c r="AQ11" s="152"/>
      <c r="AS11" s="131"/>
      <c r="AT11" s="152"/>
      <c r="AV11" s="131"/>
      <c r="AW11" s="152"/>
      <c r="AY11" s="131"/>
      <c r="AZ11" s="152"/>
      <c r="BB11" s="131">
        <v>3</v>
      </c>
      <c r="BC11" s="152">
        <v>3051.28</v>
      </c>
      <c r="BE11" s="131"/>
      <c r="BF11" s="152"/>
      <c r="BH11" s="131"/>
      <c r="BI11" s="152"/>
      <c r="BK11" s="131">
        <v>1</v>
      </c>
      <c r="BL11" s="152">
        <v>638.46</v>
      </c>
      <c r="BN11" s="131"/>
      <c r="BO11" s="152"/>
      <c r="BQ11" s="131">
        <v>6</v>
      </c>
      <c r="BR11" s="152">
        <v>100379.25</v>
      </c>
      <c r="BT11" s="131"/>
      <c r="BU11" s="152"/>
    </row>
    <row r="12" spans="2:73" ht="14.25">
      <c r="B12" s="131"/>
      <c r="C12" s="152"/>
      <c r="E12" s="131">
        <v>2</v>
      </c>
      <c r="F12" s="152">
        <v>227685.36</v>
      </c>
      <c r="H12" s="131">
        <v>1</v>
      </c>
      <c r="I12" s="152">
        <v>956.2</v>
      </c>
      <c r="K12" s="131"/>
      <c r="L12" s="152"/>
      <c r="N12" s="131"/>
      <c r="O12" s="152"/>
      <c r="Q12" s="131"/>
      <c r="R12" s="152"/>
      <c r="T12" s="131"/>
      <c r="U12" s="152"/>
      <c r="W12" s="131">
        <v>4</v>
      </c>
      <c r="X12" s="152">
        <v>42526.99</v>
      </c>
      <c r="Z12" s="131"/>
      <c r="AA12" s="152"/>
      <c r="AC12" s="131"/>
      <c r="AD12" s="152"/>
      <c r="AG12" s="131"/>
      <c r="AH12" s="152"/>
      <c r="AJ12" s="131"/>
      <c r="AK12" s="152"/>
      <c r="AM12" s="131">
        <v>2</v>
      </c>
      <c r="AN12" s="152">
        <v>7331.99</v>
      </c>
      <c r="AP12" s="131"/>
      <c r="AQ12" s="152"/>
      <c r="AS12" s="131"/>
      <c r="AT12" s="152"/>
      <c r="AV12" s="131"/>
      <c r="AW12" s="152"/>
      <c r="AY12" s="131"/>
      <c r="AZ12" s="152"/>
      <c r="BB12" s="131">
        <v>3</v>
      </c>
      <c r="BC12" s="152">
        <v>5818.68</v>
      </c>
      <c r="BE12" s="131"/>
      <c r="BF12" s="152"/>
      <c r="BH12" s="131"/>
      <c r="BI12" s="152"/>
      <c r="BK12" s="131">
        <v>2</v>
      </c>
      <c r="BL12" s="152">
        <v>2544.26</v>
      </c>
      <c r="BN12" s="131"/>
      <c r="BO12" s="152"/>
      <c r="BQ12" s="131">
        <v>2</v>
      </c>
      <c r="BR12" s="152">
        <v>5035.17</v>
      </c>
      <c r="BT12" s="131"/>
      <c r="BU12" s="152"/>
    </row>
    <row r="13" spans="2:73" ht="14.25">
      <c r="B13" s="131"/>
      <c r="C13" s="152"/>
      <c r="E13" s="131">
        <v>3</v>
      </c>
      <c r="F13" s="152">
        <v>460224.53</v>
      </c>
      <c r="H13" s="131">
        <v>2</v>
      </c>
      <c r="I13" s="152">
        <v>5910.97</v>
      </c>
      <c r="K13" s="131"/>
      <c r="L13" s="152"/>
      <c r="N13" s="131"/>
      <c r="O13" s="152"/>
      <c r="Q13" s="131"/>
      <c r="R13" s="152"/>
      <c r="T13" s="131"/>
      <c r="U13" s="152"/>
      <c r="W13" s="131">
        <v>1</v>
      </c>
      <c r="X13" s="152">
        <v>5204.9</v>
      </c>
      <c r="Z13" s="131"/>
      <c r="AA13" s="152"/>
      <c r="AC13" s="131"/>
      <c r="AD13" s="152"/>
      <c r="AG13" s="131"/>
      <c r="AH13" s="152"/>
      <c r="AJ13" s="131"/>
      <c r="AK13" s="152"/>
      <c r="AM13" s="131">
        <v>5</v>
      </c>
      <c r="AN13" s="152">
        <v>83246.42</v>
      </c>
      <c r="AP13" s="131"/>
      <c r="AQ13" s="152"/>
      <c r="AS13" s="131"/>
      <c r="AT13" s="152"/>
      <c r="AV13" s="131"/>
      <c r="AW13" s="152"/>
      <c r="AY13" s="131"/>
      <c r="AZ13" s="152"/>
      <c r="BB13" s="131">
        <v>3</v>
      </c>
      <c r="BC13" s="152">
        <v>1733.59</v>
      </c>
      <c r="BE13" s="131"/>
      <c r="BF13" s="152"/>
      <c r="BH13" s="131"/>
      <c r="BI13" s="152"/>
      <c r="BK13" s="131">
        <v>2</v>
      </c>
      <c r="BL13" s="152">
        <v>16220.01</v>
      </c>
      <c r="BN13" s="131"/>
      <c r="BO13" s="152"/>
      <c r="BQ13" s="131">
        <v>2</v>
      </c>
      <c r="BR13" s="152">
        <v>8858.08</v>
      </c>
      <c r="BT13" s="131"/>
      <c r="BU13" s="152"/>
    </row>
    <row r="14" spans="2:73" ht="14.25">
      <c r="B14" s="131"/>
      <c r="C14" s="152"/>
      <c r="E14" s="131">
        <v>1</v>
      </c>
      <c r="F14" s="152">
        <v>260814.02</v>
      </c>
      <c r="H14" s="131">
        <v>1</v>
      </c>
      <c r="I14" s="152">
        <v>3691.28</v>
      </c>
      <c r="K14" s="131"/>
      <c r="L14" s="152"/>
      <c r="N14" s="131"/>
      <c r="O14" s="152"/>
      <c r="Q14" s="131"/>
      <c r="R14" s="152"/>
      <c r="T14" s="131"/>
      <c r="U14" s="152"/>
      <c r="W14" s="131">
        <v>1</v>
      </c>
      <c r="X14" s="152">
        <v>1288.62</v>
      </c>
      <c r="Z14" s="131"/>
      <c r="AA14" s="152"/>
      <c r="AC14" s="131"/>
      <c r="AD14" s="152"/>
      <c r="AG14" s="131"/>
      <c r="AH14" s="152"/>
      <c r="AJ14" s="131"/>
      <c r="AK14" s="152"/>
      <c r="AM14" s="131">
        <v>3</v>
      </c>
      <c r="AN14" s="152">
        <v>647971.48</v>
      </c>
      <c r="AP14" s="131"/>
      <c r="AQ14" s="152"/>
      <c r="AS14" s="131"/>
      <c r="AT14" s="152"/>
      <c r="AV14" s="131"/>
      <c r="AW14" s="152"/>
      <c r="AY14" s="131"/>
      <c r="AZ14" s="152"/>
      <c r="BB14" s="131">
        <v>1</v>
      </c>
      <c r="BC14" s="152">
        <v>3891.63</v>
      </c>
      <c r="BE14" s="131"/>
      <c r="BF14" s="152"/>
      <c r="BH14" s="131"/>
      <c r="BI14" s="152"/>
      <c r="BK14" s="131">
        <v>1</v>
      </c>
      <c r="BL14" s="152">
        <v>60433.03</v>
      </c>
      <c r="BN14" s="131"/>
      <c r="BO14" s="152"/>
      <c r="BQ14" s="131">
        <v>1</v>
      </c>
      <c r="BR14" s="152">
        <v>1054.62</v>
      </c>
      <c r="BT14" s="131"/>
      <c r="BU14" s="152"/>
    </row>
    <row r="15" spans="2:73" ht="14.25">
      <c r="B15" s="131"/>
      <c r="C15" s="152"/>
      <c r="E15" s="131">
        <v>2</v>
      </c>
      <c r="F15" s="152">
        <v>5201.03</v>
      </c>
      <c r="H15" s="131"/>
      <c r="I15" s="152"/>
      <c r="K15" s="131"/>
      <c r="L15" s="152"/>
      <c r="N15" s="131"/>
      <c r="O15" s="152"/>
      <c r="Q15" s="131"/>
      <c r="R15" s="152"/>
      <c r="T15" s="131"/>
      <c r="U15" s="152"/>
      <c r="W15" s="131">
        <v>1</v>
      </c>
      <c r="X15" s="152">
        <v>4361.74</v>
      </c>
      <c r="Z15" s="131"/>
      <c r="AA15" s="152"/>
      <c r="AC15" s="131"/>
      <c r="AD15" s="152"/>
      <c r="AG15" s="131"/>
      <c r="AH15" s="152"/>
      <c r="AJ15" s="131"/>
      <c r="AK15" s="152"/>
      <c r="AM15" s="131">
        <v>1</v>
      </c>
      <c r="AN15" s="152">
        <v>1466.44</v>
      </c>
      <c r="AP15" s="131"/>
      <c r="AQ15" s="152"/>
      <c r="AS15" s="131"/>
      <c r="AT15" s="152"/>
      <c r="AV15" s="131"/>
      <c r="AW15" s="152"/>
      <c r="AY15" s="131"/>
      <c r="AZ15" s="152"/>
      <c r="BB15" s="131"/>
      <c r="BC15" s="152"/>
      <c r="BE15" s="131"/>
      <c r="BF15" s="152"/>
      <c r="BH15" s="131"/>
      <c r="BI15" s="152"/>
      <c r="BK15" s="131"/>
      <c r="BL15" s="152"/>
      <c r="BN15" s="131"/>
      <c r="BO15" s="152"/>
      <c r="BQ15" s="131">
        <v>1</v>
      </c>
      <c r="BR15" s="152">
        <v>7276.5</v>
      </c>
      <c r="BT15" s="131"/>
      <c r="BU15" s="152"/>
    </row>
    <row r="16" spans="2:73" ht="14.25">
      <c r="B16" s="131"/>
      <c r="C16" s="152"/>
      <c r="E16" s="131"/>
      <c r="F16" s="152"/>
      <c r="H16" s="131"/>
      <c r="I16" s="152"/>
      <c r="K16" s="131"/>
      <c r="L16" s="152"/>
      <c r="N16" s="131"/>
      <c r="O16" s="152"/>
      <c r="Q16" s="131"/>
      <c r="R16" s="152"/>
      <c r="T16" s="131"/>
      <c r="U16" s="152"/>
      <c r="W16" s="131">
        <v>1</v>
      </c>
      <c r="X16" s="152">
        <v>2813.22</v>
      </c>
      <c r="Z16" s="131"/>
      <c r="AA16" s="152"/>
      <c r="AC16" s="131"/>
      <c r="AD16" s="152"/>
      <c r="AG16" s="131"/>
      <c r="AH16" s="152"/>
      <c r="AJ16" s="131"/>
      <c r="AK16" s="152"/>
      <c r="AM16" s="131">
        <v>3</v>
      </c>
      <c r="AN16" s="152">
        <v>9271.01</v>
      </c>
      <c r="AP16" s="131"/>
      <c r="AQ16" s="152"/>
      <c r="AS16" s="131"/>
      <c r="AT16" s="152"/>
      <c r="AV16" s="131"/>
      <c r="AW16" s="152"/>
      <c r="AY16" s="131"/>
      <c r="AZ16" s="152"/>
      <c r="BB16" s="131"/>
      <c r="BC16" s="152"/>
      <c r="BE16" s="131"/>
      <c r="BF16" s="152"/>
      <c r="BH16" s="131"/>
      <c r="BI16" s="152"/>
      <c r="BK16" s="131"/>
      <c r="BL16" s="152"/>
      <c r="BN16" s="131"/>
      <c r="BO16" s="152"/>
      <c r="BQ16" s="131">
        <v>2</v>
      </c>
      <c r="BR16" s="152">
        <v>876</v>
      </c>
      <c r="BT16" s="131"/>
      <c r="BU16" s="152"/>
    </row>
    <row r="17" spans="2:73" ht="14.25">
      <c r="B17" s="131"/>
      <c r="C17" s="152"/>
      <c r="E17" s="131"/>
      <c r="F17" s="152"/>
      <c r="H17" s="131"/>
      <c r="I17" s="152"/>
      <c r="K17" s="131"/>
      <c r="L17" s="152"/>
      <c r="N17" s="131"/>
      <c r="O17" s="152"/>
      <c r="Q17" s="131"/>
      <c r="R17" s="152"/>
      <c r="T17" s="131"/>
      <c r="U17" s="152"/>
      <c r="W17" s="131">
        <v>2</v>
      </c>
      <c r="X17" s="152">
        <v>4876.75</v>
      </c>
      <c r="Z17" s="131"/>
      <c r="AA17" s="152"/>
      <c r="AC17" s="131"/>
      <c r="AD17" s="152"/>
      <c r="AG17" s="131"/>
      <c r="AH17" s="152"/>
      <c r="AJ17" s="131"/>
      <c r="AK17" s="152"/>
      <c r="AM17" s="131"/>
      <c r="AN17" s="152"/>
      <c r="AP17" s="131"/>
      <c r="AQ17" s="152"/>
      <c r="AS17" s="131"/>
      <c r="AT17" s="152"/>
      <c r="AV17" s="131"/>
      <c r="AW17" s="152"/>
      <c r="AY17" s="131"/>
      <c r="AZ17" s="152"/>
      <c r="BB17" s="131"/>
      <c r="BC17" s="152"/>
      <c r="BE17" s="131"/>
      <c r="BF17" s="152"/>
      <c r="BH17" s="131"/>
      <c r="BI17" s="152"/>
      <c r="BK17" s="131"/>
      <c r="BL17" s="152"/>
      <c r="BN17" s="131"/>
      <c r="BO17" s="152"/>
      <c r="BQ17" s="131"/>
      <c r="BR17" s="152"/>
      <c r="BT17" s="131"/>
      <c r="BU17" s="152"/>
    </row>
    <row r="18" spans="2:73" ht="14.25">
      <c r="B18" s="131"/>
      <c r="C18" s="152"/>
      <c r="E18" s="131"/>
      <c r="F18" s="152"/>
      <c r="H18" s="131"/>
      <c r="I18" s="152"/>
      <c r="K18" s="131"/>
      <c r="L18" s="152"/>
      <c r="N18" s="131"/>
      <c r="O18" s="152"/>
      <c r="Q18" s="131"/>
      <c r="R18" s="152"/>
      <c r="T18" s="131"/>
      <c r="U18" s="152"/>
      <c r="W18" s="131">
        <v>2</v>
      </c>
      <c r="X18" s="152">
        <v>3919.33</v>
      </c>
      <c r="Z18" s="131"/>
      <c r="AA18" s="152"/>
      <c r="AC18" s="131"/>
      <c r="AD18" s="152"/>
      <c r="AG18" s="131"/>
      <c r="AH18" s="152"/>
      <c r="AJ18" s="131"/>
      <c r="AK18" s="152"/>
      <c r="AM18" s="131"/>
      <c r="AN18" s="152"/>
      <c r="AP18" s="131"/>
      <c r="AQ18" s="152"/>
      <c r="AS18" s="131"/>
      <c r="AT18" s="152"/>
      <c r="AV18" s="131"/>
      <c r="AW18" s="152"/>
      <c r="AY18" s="131"/>
      <c r="AZ18" s="152"/>
      <c r="BB18" s="131"/>
      <c r="BC18" s="152"/>
      <c r="BE18" s="131"/>
      <c r="BF18" s="152"/>
      <c r="BH18" s="131"/>
      <c r="BI18" s="152"/>
      <c r="BK18" s="131"/>
      <c r="BL18" s="152"/>
      <c r="BN18" s="131"/>
      <c r="BO18" s="152"/>
      <c r="BQ18" s="131"/>
      <c r="BR18" s="152"/>
      <c r="BT18" s="131"/>
      <c r="BU18" s="152"/>
    </row>
    <row r="19" spans="2:73" ht="14.25">
      <c r="B19" s="131"/>
      <c r="C19" s="152"/>
      <c r="E19" s="131"/>
      <c r="F19" s="152"/>
      <c r="H19" s="131"/>
      <c r="I19" s="152"/>
      <c r="K19" s="131"/>
      <c r="L19" s="152"/>
      <c r="N19" s="131"/>
      <c r="O19" s="152"/>
      <c r="Q19" s="131"/>
      <c r="R19" s="152"/>
      <c r="T19" s="131"/>
      <c r="U19" s="152"/>
      <c r="W19" s="131"/>
      <c r="X19" s="152"/>
      <c r="Z19" s="131"/>
      <c r="AA19" s="152"/>
      <c r="AC19" s="131"/>
      <c r="AD19" s="152"/>
      <c r="AG19" s="131"/>
      <c r="AH19" s="152"/>
      <c r="AJ19" s="131"/>
      <c r="AK19" s="152"/>
      <c r="AM19" s="131"/>
      <c r="AN19" s="152"/>
      <c r="AP19" s="131"/>
      <c r="AQ19" s="152"/>
      <c r="AS19" s="131"/>
      <c r="AT19" s="152"/>
      <c r="AV19" s="131"/>
      <c r="AW19" s="152"/>
      <c r="AY19" s="131"/>
      <c r="AZ19" s="152"/>
      <c r="BB19" s="131"/>
      <c r="BC19" s="152"/>
      <c r="BE19" s="131"/>
      <c r="BF19" s="152"/>
      <c r="BH19" s="131"/>
      <c r="BI19" s="152"/>
      <c r="BK19" s="131"/>
      <c r="BL19" s="152"/>
      <c r="BN19" s="131"/>
      <c r="BO19" s="152"/>
      <c r="BQ19" s="131"/>
      <c r="BR19" s="152"/>
      <c r="BT19" s="131"/>
      <c r="BU19" s="152"/>
    </row>
    <row r="20" spans="2:73" ht="14.25">
      <c r="B20" s="131"/>
      <c r="C20" s="152"/>
      <c r="E20" s="131"/>
      <c r="F20" s="152"/>
      <c r="H20" s="131"/>
      <c r="I20" s="152"/>
      <c r="K20" s="131"/>
      <c r="L20" s="152"/>
      <c r="N20" s="131"/>
      <c r="O20" s="152"/>
      <c r="Q20" s="131"/>
      <c r="R20" s="152"/>
      <c r="T20" s="131"/>
      <c r="U20" s="152"/>
      <c r="W20" s="131"/>
      <c r="X20" s="152"/>
      <c r="Z20" s="131"/>
      <c r="AA20" s="152"/>
      <c r="AC20" s="131"/>
      <c r="AD20" s="152"/>
      <c r="AG20" s="131"/>
      <c r="AH20" s="152"/>
      <c r="AJ20" s="131"/>
      <c r="AK20" s="152"/>
      <c r="AM20" s="131"/>
      <c r="AN20" s="152"/>
      <c r="AP20" s="131"/>
      <c r="AQ20" s="152"/>
      <c r="AS20" s="131"/>
      <c r="AT20" s="152"/>
      <c r="AV20" s="131"/>
      <c r="AW20" s="152"/>
      <c r="AY20" s="131"/>
      <c r="AZ20" s="152"/>
      <c r="BB20" s="131"/>
      <c r="BC20" s="152"/>
      <c r="BE20" s="131"/>
      <c r="BF20" s="152"/>
      <c r="BH20" s="131"/>
      <c r="BI20" s="152"/>
      <c r="BK20" s="131"/>
      <c r="BL20" s="152"/>
      <c r="BN20" s="131"/>
      <c r="BO20" s="152"/>
      <c r="BQ20" s="131"/>
      <c r="BR20" s="152"/>
      <c r="BT20" s="131"/>
      <c r="BU20" s="152"/>
    </row>
    <row r="21" spans="2:73" ht="14.25">
      <c r="B21" s="131"/>
      <c r="C21" s="152"/>
      <c r="E21" s="131"/>
      <c r="F21" s="152"/>
      <c r="H21" s="131"/>
      <c r="I21" s="152"/>
      <c r="K21" s="131"/>
      <c r="L21" s="152"/>
      <c r="N21" s="131"/>
      <c r="O21" s="152"/>
      <c r="Q21" s="131"/>
      <c r="R21" s="152"/>
      <c r="T21" s="131"/>
      <c r="U21" s="152"/>
      <c r="W21" s="131"/>
      <c r="X21" s="152"/>
      <c r="Z21" s="131"/>
      <c r="AA21" s="152"/>
      <c r="AC21" s="131"/>
      <c r="AD21" s="152"/>
      <c r="AG21" s="131"/>
      <c r="AH21" s="152"/>
      <c r="AJ21" s="131"/>
      <c r="AK21" s="152"/>
      <c r="AM21" s="131"/>
      <c r="AN21" s="152"/>
      <c r="AP21" s="131"/>
      <c r="AQ21" s="152"/>
      <c r="AS21" s="131"/>
      <c r="AT21" s="152"/>
      <c r="AV21" s="131"/>
      <c r="AW21" s="152"/>
      <c r="AY21" s="131"/>
      <c r="AZ21" s="152"/>
      <c r="BB21" s="131"/>
      <c r="BC21" s="152"/>
      <c r="BE21" s="131"/>
      <c r="BF21" s="152"/>
      <c r="BH21" s="131"/>
      <c r="BI21" s="152"/>
      <c r="BK21" s="131"/>
      <c r="BL21" s="152"/>
      <c r="BN21" s="131"/>
      <c r="BO21" s="152"/>
      <c r="BQ21" s="131"/>
      <c r="BR21" s="152"/>
      <c r="BT21" s="131"/>
      <c r="BU21" s="152"/>
    </row>
    <row r="22" spans="2:73" ht="14.25">
      <c r="B22" s="131"/>
      <c r="C22" s="152"/>
      <c r="E22" s="131"/>
      <c r="F22" s="152"/>
      <c r="H22" s="131"/>
      <c r="I22" s="152"/>
      <c r="K22" s="131"/>
      <c r="L22" s="152"/>
      <c r="N22" s="131"/>
      <c r="O22" s="152"/>
      <c r="Q22" s="131"/>
      <c r="R22" s="152"/>
      <c r="T22" s="131"/>
      <c r="U22" s="152"/>
      <c r="W22" s="131"/>
      <c r="X22" s="152"/>
      <c r="Z22" s="131"/>
      <c r="AA22" s="152"/>
      <c r="AC22" s="131"/>
      <c r="AD22" s="152"/>
      <c r="AG22" s="131"/>
      <c r="AH22" s="152"/>
      <c r="AJ22" s="131"/>
      <c r="AK22" s="152"/>
      <c r="AM22" s="131"/>
      <c r="AN22" s="152"/>
      <c r="AP22" s="131"/>
      <c r="AQ22" s="152"/>
      <c r="AS22" s="131"/>
      <c r="AT22" s="152"/>
      <c r="AV22" s="131"/>
      <c r="AW22" s="152"/>
      <c r="AY22" s="131"/>
      <c r="AZ22" s="152"/>
      <c r="BB22" s="131"/>
      <c r="BC22" s="152"/>
      <c r="BE22" s="131"/>
      <c r="BF22" s="152"/>
      <c r="BH22" s="131"/>
      <c r="BI22" s="152"/>
      <c r="BK22" s="131"/>
      <c r="BL22" s="152"/>
      <c r="BN22" s="131"/>
      <c r="BO22" s="152"/>
      <c r="BQ22" s="131"/>
      <c r="BR22" s="152"/>
      <c r="BT22" s="131"/>
      <c r="BU22" s="152"/>
    </row>
    <row r="23" spans="2:73" ht="14.25">
      <c r="B23" s="131"/>
      <c r="C23" s="152"/>
      <c r="E23" s="131"/>
      <c r="F23" s="152"/>
      <c r="H23" s="131"/>
      <c r="I23" s="152"/>
      <c r="K23" s="131"/>
      <c r="L23" s="152"/>
      <c r="N23" s="131"/>
      <c r="O23" s="152"/>
      <c r="Q23" s="131"/>
      <c r="R23" s="152"/>
      <c r="T23" s="131"/>
      <c r="U23" s="152"/>
      <c r="W23" s="131"/>
      <c r="X23" s="152"/>
      <c r="Z23" s="131"/>
      <c r="AA23" s="152"/>
      <c r="AC23" s="131"/>
      <c r="AD23" s="152"/>
      <c r="AG23" s="131"/>
      <c r="AH23" s="152"/>
      <c r="AJ23" s="131"/>
      <c r="AK23" s="152"/>
      <c r="AM23" s="131"/>
      <c r="AN23" s="152"/>
      <c r="AP23" s="131"/>
      <c r="AQ23" s="152"/>
      <c r="AS23" s="131"/>
      <c r="AT23" s="152"/>
      <c r="AV23" s="131"/>
      <c r="AW23" s="152"/>
      <c r="AY23" s="131"/>
      <c r="AZ23" s="152"/>
      <c r="BB23" s="131"/>
      <c r="BC23" s="152"/>
      <c r="BE23" s="131"/>
      <c r="BF23" s="152"/>
      <c r="BH23" s="131"/>
      <c r="BI23" s="152"/>
      <c r="BK23" s="131"/>
      <c r="BL23" s="152"/>
      <c r="BN23" s="131"/>
      <c r="BO23" s="152"/>
      <c r="BQ23" s="131"/>
      <c r="BR23" s="152"/>
      <c r="BT23" s="131"/>
      <c r="BU23" s="152"/>
    </row>
    <row r="24" spans="2:73" ht="14.25">
      <c r="B24" s="131"/>
      <c r="C24" s="152"/>
      <c r="E24" s="131"/>
      <c r="F24" s="152"/>
      <c r="H24" s="131"/>
      <c r="I24" s="152"/>
      <c r="K24" s="131"/>
      <c r="L24" s="152"/>
      <c r="N24" s="131"/>
      <c r="O24" s="152"/>
      <c r="Q24" s="131"/>
      <c r="R24" s="152"/>
      <c r="T24" s="131"/>
      <c r="U24" s="152"/>
      <c r="W24" s="131"/>
      <c r="X24" s="152"/>
      <c r="Z24" s="131"/>
      <c r="AA24" s="152"/>
      <c r="AC24" s="131"/>
      <c r="AD24" s="152"/>
      <c r="AG24" s="131"/>
      <c r="AH24" s="152"/>
      <c r="AJ24" s="131"/>
      <c r="AK24" s="152"/>
      <c r="AM24" s="131"/>
      <c r="AN24" s="152"/>
      <c r="AP24" s="131"/>
      <c r="AQ24" s="152"/>
      <c r="AS24" s="131"/>
      <c r="AT24" s="152"/>
      <c r="AV24" s="131"/>
      <c r="AW24" s="152"/>
      <c r="AY24" s="131"/>
      <c r="AZ24" s="152"/>
      <c r="BB24" s="131"/>
      <c r="BC24" s="152"/>
      <c r="BE24" s="131"/>
      <c r="BF24" s="152"/>
      <c r="BH24" s="131"/>
      <c r="BI24" s="152"/>
      <c r="BK24" s="131"/>
      <c r="BL24" s="152"/>
      <c r="BN24" s="131"/>
      <c r="BO24" s="152"/>
      <c r="BQ24" s="131"/>
      <c r="BR24" s="152"/>
      <c r="BT24" s="131"/>
      <c r="BU24" s="152"/>
    </row>
    <row r="25" spans="2:73" ht="15" thickBot="1">
      <c r="B25" s="137"/>
      <c r="C25" s="153"/>
      <c r="E25" s="137"/>
      <c r="F25" s="153"/>
      <c r="H25" s="137"/>
      <c r="I25" s="153"/>
      <c r="K25" s="137"/>
      <c r="L25" s="153"/>
      <c r="N25" s="137"/>
      <c r="O25" s="153"/>
      <c r="Q25" s="137"/>
      <c r="R25" s="153"/>
      <c r="T25" s="137"/>
      <c r="U25" s="153"/>
      <c r="W25" s="137"/>
      <c r="X25" s="153"/>
      <c r="Z25" s="137"/>
      <c r="AA25" s="153"/>
      <c r="AC25" s="137"/>
      <c r="AD25" s="153"/>
      <c r="AG25" s="137"/>
      <c r="AH25" s="153"/>
      <c r="AJ25" s="137"/>
      <c r="AK25" s="153"/>
      <c r="AM25" s="137"/>
      <c r="AN25" s="153"/>
      <c r="AP25" s="137"/>
      <c r="AQ25" s="153"/>
      <c r="AS25" s="137"/>
      <c r="AT25" s="153"/>
      <c r="AV25" s="137"/>
      <c r="AW25" s="153"/>
      <c r="AY25" s="137"/>
      <c r="AZ25" s="153"/>
      <c r="BB25" s="137"/>
      <c r="BC25" s="153"/>
      <c r="BE25" s="137"/>
      <c r="BF25" s="153"/>
      <c r="BH25" s="137"/>
      <c r="BI25" s="153"/>
      <c r="BK25" s="137"/>
      <c r="BL25" s="153"/>
      <c r="BN25" s="137"/>
      <c r="BO25" s="153"/>
      <c r="BQ25" s="137"/>
      <c r="BR25" s="153"/>
      <c r="BT25" s="137"/>
      <c r="BU25" s="15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1" spans="1:5" ht="14.25">
      <c r="A1" s="90"/>
      <c r="B1" s="90"/>
      <c r="C1" s="90"/>
      <c r="D1" s="90"/>
      <c r="E1" s="90"/>
    </row>
    <row r="2" spans="1:5" ht="14.25">
      <c r="A2" s="90"/>
      <c r="B2" s="90"/>
      <c r="C2" s="90"/>
      <c r="D2" s="90"/>
      <c r="E2" s="90"/>
    </row>
    <row r="3" spans="1:5" ht="15.75">
      <c r="A3" s="25" t="s">
        <v>75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f>'RELATÓRIO-Out-2000'!E7</f>
        <v>4688</v>
      </c>
      <c r="B7" s="22">
        <v>413</v>
      </c>
      <c r="C7" s="20">
        <v>135</v>
      </c>
      <c r="D7" s="20">
        <f>D38</f>
        <v>333</v>
      </c>
      <c r="E7" s="24">
        <f>A7+B7-C7-D7</f>
        <v>4633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'Dados-Nov-2000'!B4</f>
        <v>30</v>
      </c>
      <c r="E13" s="96">
        <f>'Dados-Nov-2000'!C4</f>
        <v>2198363.31</v>
      </c>
    </row>
    <row r="14" spans="1:5" ht="15" thickBot="1">
      <c r="A14" s="346"/>
      <c r="B14" s="97" t="s">
        <v>3</v>
      </c>
      <c r="C14" s="98"/>
      <c r="D14" s="43">
        <f>'Dados-Nov-2000'!E4</f>
        <v>23</v>
      </c>
      <c r="E14" s="99">
        <f>'Dados-Nov-2000'!F4</f>
        <v>1092512.12</v>
      </c>
    </row>
    <row r="15" spans="1:5" ht="15" thickBot="1">
      <c r="A15" s="26" t="s">
        <v>27</v>
      </c>
      <c r="B15" s="100" t="s">
        <v>56</v>
      </c>
      <c r="C15" s="102"/>
      <c r="D15" s="27">
        <f>'Dados-Nov-2000'!H4</f>
        <v>21</v>
      </c>
      <c r="E15" s="103">
        <f>'Dados-Nov-2000'!I4</f>
        <v>110801.17</v>
      </c>
    </row>
    <row r="16" spans="1:5" ht="14.25">
      <c r="A16" s="344" t="s">
        <v>28</v>
      </c>
      <c r="B16" s="104" t="s">
        <v>5</v>
      </c>
      <c r="C16" s="105"/>
      <c r="D16" s="120">
        <f>'Dados-Nov-2000'!K4</f>
        <v>6</v>
      </c>
      <c r="E16" s="121">
        <f>'Dados-Nov-2000'!L4</f>
        <v>176665.02000000002</v>
      </c>
    </row>
    <row r="17" spans="1:5" ht="15" thickBot="1">
      <c r="A17" s="346"/>
      <c r="B17" s="106" t="s">
        <v>14</v>
      </c>
      <c r="C17" s="107"/>
      <c r="D17" s="85">
        <f>'Dados-Nov-2000'!N4</f>
        <v>8</v>
      </c>
      <c r="E17" s="86">
        <f>'Dados-Nov-2000'!O4</f>
        <v>28287.95</v>
      </c>
    </row>
    <row r="18" spans="1:5" ht="14.25">
      <c r="A18" s="344" t="s">
        <v>29</v>
      </c>
      <c r="B18" s="122" t="s">
        <v>22</v>
      </c>
      <c r="C18" s="122"/>
      <c r="D18" s="351">
        <f>'Dados-Nov-2000'!Q4</f>
        <v>11</v>
      </c>
      <c r="E18" s="353">
        <f>'Dados-Nov-2000'!R4</f>
        <v>29990.94</v>
      </c>
    </row>
    <row r="19" spans="1:5" ht="14.25">
      <c r="A19" s="345"/>
      <c r="B19" s="220" t="s">
        <v>61</v>
      </c>
      <c r="C19" s="220"/>
      <c r="D19" s="312"/>
      <c r="E19" s="355"/>
    </row>
    <row r="20" spans="1:5" ht="15" thickBot="1">
      <c r="A20" s="346"/>
      <c r="B20" s="124" t="s">
        <v>87</v>
      </c>
      <c r="C20" s="124"/>
      <c r="D20" s="125">
        <f>'Dados-Nov-2000'!T4</f>
        <v>5</v>
      </c>
      <c r="E20" s="126">
        <f>'Dados-Nov-2000'!U4</f>
        <v>13346.359999999999</v>
      </c>
    </row>
    <row r="21" spans="1:5" ht="15" thickBot="1">
      <c r="A21" s="79" t="s">
        <v>30</v>
      </c>
      <c r="B21" s="106" t="s">
        <v>7</v>
      </c>
      <c r="C21" s="107"/>
      <c r="D21" s="80">
        <f>'Dados-Nov-2000'!W4</f>
        <v>47</v>
      </c>
      <c r="E21" s="110">
        <f>'Dados-Nov-2000'!X4</f>
        <v>177866.42999999996</v>
      </c>
    </row>
    <row r="22" spans="1:5" ht="14.25">
      <c r="A22" s="344" t="s">
        <v>31</v>
      </c>
      <c r="B22" s="94" t="s">
        <v>8</v>
      </c>
      <c r="C22" s="95"/>
      <c r="D22" s="351">
        <f>'Dados-Nov-2000'!Z4</f>
        <v>25</v>
      </c>
      <c r="E22" s="353">
        <f>'Dados-Nov-2000'!AA4</f>
        <v>119700.11</v>
      </c>
    </row>
    <row r="23" spans="1:5" ht="14.25">
      <c r="A23" s="345"/>
      <c r="B23" s="104" t="s">
        <v>67</v>
      </c>
      <c r="C23" s="105"/>
      <c r="D23" s="312"/>
      <c r="E23" s="355"/>
    </row>
    <row r="24" spans="1:5" ht="14.25">
      <c r="A24" s="345"/>
      <c r="B24" s="104" t="s">
        <v>11</v>
      </c>
      <c r="C24" s="105"/>
      <c r="D24" s="65">
        <f>'Dados-Nov-2000'!AG4</f>
        <v>0</v>
      </c>
      <c r="E24" s="113">
        <f>'Dados-Nov-2000'!AH4</f>
        <v>0</v>
      </c>
    </row>
    <row r="25" spans="1:5" ht="15" thickBot="1">
      <c r="A25" s="346"/>
      <c r="B25" s="106" t="s">
        <v>12</v>
      </c>
      <c r="C25" s="107"/>
      <c r="D25" s="54">
        <f>'Dados-Nov-2000'!AJ4</f>
        <v>0</v>
      </c>
      <c r="E25" s="114">
        <f>'Dados-Nov-2000'!AK4</f>
        <v>0</v>
      </c>
    </row>
    <row r="26" spans="1:5" ht="15" thickBot="1">
      <c r="A26" s="77" t="s">
        <v>32</v>
      </c>
      <c r="B26" s="94" t="s">
        <v>68</v>
      </c>
      <c r="C26" s="95"/>
      <c r="D26" s="63">
        <f>'Dados-Nov-2000'!AM4</f>
        <v>36</v>
      </c>
      <c r="E26" s="111">
        <f>'Dados-Nov-2000'!AN4</f>
        <v>963362.1199999999</v>
      </c>
    </row>
    <row r="27" spans="1:5" ht="14.25">
      <c r="A27" s="344" t="s">
        <v>33</v>
      </c>
      <c r="B27" s="94" t="s">
        <v>14</v>
      </c>
      <c r="C27" s="95"/>
      <c r="D27" s="63">
        <f>'Dados-Nov-2000'!AP4</f>
        <v>0</v>
      </c>
      <c r="E27" s="111">
        <f>'Dados-Nov-2000'!AQ4</f>
        <v>0</v>
      </c>
    </row>
    <row r="28" spans="1:5" ht="15" thickBot="1">
      <c r="A28" s="346"/>
      <c r="B28" s="106" t="s">
        <v>15</v>
      </c>
      <c r="C28" s="107"/>
      <c r="D28" s="81">
        <f>'Dados-Nov-2000'!AS4</f>
        <v>7</v>
      </c>
      <c r="E28" s="114">
        <f>'Dados-Nov-2000'!AT4</f>
        <v>15731.8</v>
      </c>
    </row>
    <row r="29" spans="1:5" ht="14.25">
      <c r="A29" s="344" t="s">
        <v>35</v>
      </c>
      <c r="B29" s="94" t="s">
        <v>59</v>
      </c>
      <c r="C29" s="95"/>
      <c r="D29" s="351">
        <f>'Dados-Nov-2000'!AV4</f>
        <v>35</v>
      </c>
      <c r="E29" s="353">
        <f>'Dados-Nov-2000'!AW4</f>
        <v>1461870.47</v>
      </c>
    </row>
    <row r="30" spans="1:5" ht="14.25">
      <c r="A30" s="345"/>
      <c r="B30" s="115" t="s">
        <v>18</v>
      </c>
      <c r="C30" s="116"/>
      <c r="D30" s="311"/>
      <c r="E30" s="360"/>
    </row>
    <row r="31" spans="1:5" ht="14.25">
      <c r="A31" s="345"/>
      <c r="B31" s="106" t="s">
        <v>17</v>
      </c>
      <c r="C31" s="107"/>
      <c r="D31" s="312"/>
      <c r="E31" s="355"/>
    </row>
    <row r="32" spans="1:5" ht="15" thickBot="1">
      <c r="A32" s="346"/>
      <c r="B32" s="115" t="s">
        <v>10</v>
      </c>
      <c r="C32" s="116"/>
      <c r="D32" s="65">
        <f>'Dados-Nov-2000'!BB4</f>
        <v>19</v>
      </c>
      <c r="E32" s="113">
        <f>'Dados-Nov-2000'!BC4</f>
        <v>220597.77999999997</v>
      </c>
    </row>
    <row r="33" spans="1:5" ht="15" thickBot="1">
      <c r="A33" s="72" t="s">
        <v>36</v>
      </c>
      <c r="B33" s="108" t="s">
        <v>19</v>
      </c>
      <c r="C33" s="109"/>
      <c r="D33" s="61">
        <f>'Dados-Nov-2000'!BH4</f>
        <v>6</v>
      </c>
      <c r="E33" s="117">
        <f>'Dados-Nov-2000'!BI4</f>
        <v>760071.67</v>
      </c>
    </row>
    <row r="34" spans="1:5" ht="15" thickBot="1">
      <c r="A34" s="72" t="s">
        <v>37</v>
      </c>
      <c r="B34" s="108" t="s">
        <v>60</v>
      </c>
      <c r="C34" s="109"/>
      <c r="D34" s="61">
        <f>'Dados-Nov-2000'!BK4</f>
        <v>33</v>
      </c>
      <c r="E34" s="117">
        <f>'Dados-Nov-2000'!BL4</f>
        <v>627316.03</v>
      </c>
    </row>
    <row r="35" spans="1:5" ht="15" thickBot="1">
      <c r="A35" s="72" t="s">
        <v>38</v>
      </c>
      <c r="B35" s="108" t="s">
        <v>21</v>
      </c>
      <c r="C35" s="109"/>
      <c r="D35" s="61">
        <f>'Dados-Nov-2000'!BN4</f>
        <v>0</v>
      </c>
      <c r="E35" s="117">
        <f>'Dados-Nov-2000'!BO4</f>
        <v>0</v>
      </c>
    </row>
    <row r="36" spans="1:5" ht="14.25">
      <c r="A36" s="344" t="s">
        <v>39</v>
      </c>
      <c r="B36" s="94" t="s">
        <v>22</v>
      </c>
      <c r="C36" s="95"/>
      <c r="D36" s="351">
        <f>'Dados-Nov-2000'!BQ4</f>
        <v>21</v>
      </c>
      <c r="E36" s="353">
        <f>'Dados-Nov-2000'!BR4</f>
        <v>185536.21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333</v>
      </c>
      <c r="E38" s="119">
        <f>SUM(E13:E37)</f>
        <v>8182019.49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5">
    <mergeCell ref="A13:A14"/>
    <mergeCell ref="A16:A17"/>
    <mergeCell ref="E36:E37"/>
    <mergeCell ref="A27:A28"/>
    <mergeCell ref="A36:A37"/>
    <mergeCell ref="D36:D37"/>
    <mergeCell ref="A29:A32"/>
    <mergeCell ref="A22:A25"/>
    <mergeCell ref="D22:D23"/>
    <mergeCell ref="E22:E23"/>
    <mergeCell ref="D29:D31"/>
    <mergeCell ref="E29:E31"/>
    <mergeCell ref="A18:A20"/>
    <mergeCell ref="D18:D19"/>
    <mergeCell ref="E18:E19"/>
  </mergeCells>
  <printOptions horizontalCentered="1"/>
  <pageMargins left="0.7874015748031497" right="0.7874015748031497" top="1.34" bottom="0.984251968503937" header="0.75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BT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6.140625" style="145" customWidth="1"/>
    <col min="10" max="10" width="4.57421875" style="1" customWidth="1"/>
    <col min="11" max="11" width="19.7109375" style="129" customWidth="1"/>
    <col min="12" max="12" width="24.140625" style="145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4.57421875" style="145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3.57421875" style="145" customWidth="1"/>
    <col min="25" max="25" width="4.28125" style="1" customWidth="1"/>
    <col min="26" max="26" width="18.57421875" style="129" customWidth="1"/>
    <col min="27" max="27" width="25.57421875" style="145" customWidth="1"/>
    <col min="28" max="28" width="4.28125" style="1" customWidth="1"/>
    <col min="29" max="29" width="18.57421875" style="129" customWidth="1"/>
    <col min="30" max="30" width="21.28125" style="145" customWidth="1"/>
    <col min="31" max="31" width="4.28125" style="1" customWidth="1"/>
    <col min="32" max="32" width="18.57421875" style="129" customWidth="1"/>
    <col min="33" max="33" width="23.57421875" style="145" bestFit="1" customWidth="1"/>
    <col min="34" max="34" width="4.57421875" style="1" customWidth="1"/>
    <col min="35" max="35" width="18.57421875" style="129" customWidth="1"/>
    <col min="36" max="36" width="23.140625" style="145" bestFit="1" customWidth="1"/>
    <col min="37" max="37" width="5.140625" style="1" customWidth="1"/>
    <col min="38" max="38" width="18.57421875" style="129" customWidth="1"/>
    <col min="39" max="39" width="23.28125" style="145" customWidth="1"/>
    <col min="40" max="40" width="4.421875" style="1" customWidth="1"/>
    <col min="41" max="41" width="18.57421875" style="129" customWidth="1"/>
    <col min="42" max="42" width="23.28125" style="145" customWidth="1"/>
    <col min="43" max="43" width="4.57421875" style="1" customWidth="1"/>
    <col min="44" max="44" width="18.57421875" style="129" customWidth="1"/>
    <col min="45" max="45" width="23.28125" style="145" customWidth="1"/>
    <col min="46" max="46" width="4.7109375" style="1" customWidth="1"/>
    <col min="47" max="47" width="18.57421875" style="129" customWidth="1"/>
    <col min="48" max="48" width="23.28125" style="145" customWidth="1"/>
    <col min="49" max="49" width="4.57421875" style="1" customWidth="1"/>
    <col min="50" max="50" width="19.57421875" style="129" customWidth="1"/>
    <col min="51" max="51" width="24.28125" style="145" customWidth="1"/>
    <col min="52" max="52" width="3.421875" style="1" customWidth="1"/>
    <col min="53" max="53" width="19.57421875" style="129" customWidth="1"/>
    <col min="54" max="54" width="24.28125" style="145" customWidth="1"/>
    <col min="55" max="55" width="4.421875" style="1" customWidth="1"/>
    <col min="56" max="56" width="18.57421875" style="129" customWidth="1"/>
    <col min="57" max="57" width="23.28125" style="145" customWidth="1"/>
    <col min="58" max="58" width="3.8515625" style="1" customWidth="1"/>
    <col min="59" max="59" width="18.57421875" style="129" customWidth="1"/>
    <col min="60" max="60" width="21.421875" style="145" customWidth="1"/>
    <col min="61" max="61" width="4.00390625" style="1" customWidth="1"/>
    <col min="62" max="62" width="18.57421875" style="129" customWidth="1"/>
    <col min="63" max="63" width="20.57421875" style="145" customWidth="1"/>
    <col min="64" max="64" width="4.57421875" style="1" customWidth="1"/>
    <col min="65" max="65" width="19.57421875" style="129" customWidth="1"/>
    <col min="66" max="66" width="24.57421875" style="145" bestFit="1" customWidth="1"/>
    <col min="67" max="67" width="3.8515625" style="1" customWidth="1"/>
    <col min="68" max="68" width="18.57421875" style="129" customWidth="1"/>
    <col min="69" max="69" width="23.8515625" style="145" customWidth="1"/>
    <col min="70" max="70" width="4.7109375" style="1" customWidth="1"/>
    <col min="71" max="71" width="19.57421875" style="129" customWidth="1"/>
    <col min="72" max="72" width="23.140625" style="145" customWidth="1"/>
    <col min="73" max="73" width="4.140625" style="1" customWidth="1"/>
    <col min="74" max="16384" width="11.421875" style="1" customWidth="1"/>
  </cols>
  <sheetData>
    <row r="1" ht="9" customHeight="1" thickBot="1"/>
    <row r="2" spans="2:72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98</v>
      </c>
      <c r="T2" s="215" t="s">
        <v>0</v>
      </c>
      <c r="U2" s="146" t="s">
        <v>86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9</v>
      </c>
      <c r="AF2" s="215" t="s">
        <v>0</v>
      </c>
      <c r="AG2" s="146" t="s">
        <v>10</v>
      </c>
      <c r="AI2" s="215" t="s">
        <v>0</v>
      </c>
      <c r="AJ2" s="146" t="s">
        <v>11</v>
      </c>
      <c r="AL2" s="215" t="s">
        <v>0</v>
      </c>
      <c r="AM2" s="146" t="s">
        <v>12</v>
      </c>
      <c r="AO2" s="215" t="s">
        <v>0</v>
      </c>
      <c r="AP2" s="146" t="s">
        <v>13</v>
      </c>
      <c r="AR2" s="215" t="s">
        <v>0</v>
      </c>
      <c r="AS2" s="146" t="s">
        <v>14</v>
      </c>
      <c r="AU2" s="215" t="s">
        <v>0</v>
      </c>
      <c r="AV2" s="146" t="s">
        <v>15</v>
      </c>
      <c r="AX2" s="215" t="s">
        <v>2</v>
      </c>
      <c r="AY2" s="146" t="s">
        <v>16</v>
      </c>
      <c r="BA2" s="215" t="s">
        <v>2</v>
      </c>
      <c r="BB2" s="146" t="s">
        <v>17</v>
      </c>
      <c r="BD2" s="215" t="s">
        <v>0</v>
      </c>
      <c r="BE2" s="146" t="s">
        <v>10</v>
      </c>
      <c r="BG2" s="215" t="s">
        <v>0</v>
      </c>
      <c r="BH2" s="146" t="s">
        <v>18</v>
      </c>
      <c r="BJ2" s="215" t="s">
        <v>0</v>
      </c>
      <c r="BK2" s="146" t="s">
        <v>19</v>
      </c>
      <c r="BM2" s="215" t="s">
        <v>2</v>
      </c>
      <c r="BN2" s="146" t="s">
        <v>20</v>
      </c>
      <c r="BP2" s="215" t="s">
        <v>0</v>
      </c>
      <c r="BQ2" s="146" t="s">
        <v>21</v>
      </c>
      <c r="BS2" s="215" t="s">
        <v>2</v>
      </c>
      <c r="BT2" s="146" t="s">
        <v>22</v>
      </c>
    </row>
    <row r="3" spans="2:72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F3" s="216" t="s">
        <v>24</v>
      </c>
      <c r="AG3" s="147" t="s">
        <v>31</v>
      </c>
      <c r="AI3" s="216" t="s">
        <v>24</v>
      </c>
      <c r="AJ3" s="147" t="s">
        <v>31</v>
      </c>
      <c r="AL3" s="216" t="s">
        <v>24</v>
      </c>
      <c r="AM3" s="147" t="s">
        <v>31</v>
      </c>
      <c r="AO3" s="216" t="s">
        <v>24</v>
      </c>
      <c r="AP3" s="147" t="s">
        <v>32</v>
      </c>
      <c r="AR3" s="216" t="s">
        <v>24</v>
      </c>
      <c r="AS3" s="147" t="s">
        <v>33</v>
      </c>
      <c r="AU3" s="216" t="s">
        <v>24</v>
      </c>
      <c r="AV3" s="147" t="s">
        <v>33</v>
      </c>
      <c r="AX3" s="216" t="s">
        <v>34</v>
      </c>
      <c r="AY3" s="147" t="s">
        <v>35</v>
      </c>
      <c r="BA3" s="216" t="s">
        <v>34</v>
      </c>
      <c r="BB3" s="147" t="s">
        <v>35</v>
      </c>
      <c r="BD3" s="216" t="s">
        <v>24</v>
      </c>
      <c r="BE3" s="147" t="s">
        <v>35</v>
      </c>
      <c r="BG3" s="216" t="s">
        <v>24</v>
      </c>
      <c r="BH3" s="147" t="s">
        <v>35</v>
      </c>
      <c r="BJ3" s="216" t="s">
        <v>24</v>
      </c>
      <c r="BK3" s="147" t="s">
        <v>36</v>
      </c>
      <c r="BM3" s="216" t="s">
        <v>34</v>
      </c>
      <c r="BN3" s="147" t="s">
        <v>37</v>
      </c>
      <c r="BP3" s="216" t="s">
        <v>24</v>
      </c>
      <c r="BQ3" s="147" t="s">
        <v>38</v>
      </c>
      <c r="BS3" s="216" t="s">
        <v>34</v>
      </c>
      <c r="BT3" s="147" t="s">
        <v>39</v>
      </c>
    </row>
    <row r="4" spans="2:72" ht="15" thickBot="1">
      <c r="B4" s="7">
        <f>SUM(B6:B25)</f>
        <v>6</v>
      </c>
      <c r="C4" s="8">
        <f>SUM(C6:C25)</f>
        <v>50816.270000000004</v>
      </c>
      <c r="E4" s="7">
        <f>SUM(E6:E25)</f>
        <v>3</v>
      </c>
      <c r="F4" s="8">
        <f>SUM(F6:F25)</f>
        <v>501990.46</v>
      </c>
      <c r="H4" s="7">
        <f>SUM(H6:H25)</f>
        <v>1</v>
      </c>
      <c r="I4" s="8">
        <f>SUM(I6:I25)</f>
        <v>11156.95</v>
      </c>
      <c r="K4" s="7">
        <f>SUM(K6:K25)</f>
        <v>15</v>
      </c>
      <c r="L4" s="8">
        <f>SUM(L6:L25)</f>
        <v>75822.67</v>
      </c>
      <c r="N4" s="7">
        <f>SUM(N6:N25)</f>
        <v>12</v>
      </c>
      <c r="O4" s="8">
        <f>SUM(O6:O25)</f>
        <v>62127.63</v>
      </c>
      <c r="Q4" s="7">
        <f>SUM(Q6:Q25)</f>
        <v>30</v>
      </c>
      <c r="R4" s="8">
        <f>SUM(R6:R25)</f>
        <v>343757.57</v>
      </c>
      <c r="T4" s="7">
        <f>SUM(T6:T25)</f>
        <v>4</v>
      </c>
      <c r="U4" s="8">
        <f>SUM(U6:U25)</f>
        <v>20506.5</v>
      </c>
      <c r="W4" s="7">
        <f>SUM(W6:W25)</f>
        <v>8</v>
      </c>
      <c r="X4" s="8">
        <f>SUM(X6:X25)</f>
        <v>23701.050000000003</v>
      </c>
      <c r="Z4" s="7">
        <f>SUM(Z6:Z25)</f>
        <v>52</v>
      </c>
      <c r="AA4" s="8">
        <f>SUM(AA6:AA25)</f>
        <v>159285.80999999997</v>
      </c>
      <c r="AC4" s="7">
        <f>SUM(AC6:AC25)</f>
        <v>0</v>
      </c>
      <c r="AD4" s="8">
        <f>SUM(AD6:AD25)</f>
        <v>0</v>
      </c>
      <c r="AF4" s="7">
        <f>SUM(AF6:AF25)</f>
        <v>0</v>
      </c>
      <c r="AG4" s="8">
        <f>SUM(AG6:AG25)</f>
        <v>0</v>
      </c>
      <c r="AI4" s="7">
        <f>SUM(AI6:AI25)</f>
        <v>0</v>
      </c>
      <c r="AJ4" s="8">
        <f>SUM(AJ6:AJ25)</f>
        <v>0</v>
      </c>
      <c r="AL4" s="7">
        <f>SUM(AL6:AL25)</f>
        <v>0</v>
      </c>
      <c r="AM4" s="8">
        <f>SUM(AM6:AM25)</f>
        <v>0</v>
      </c>
      <c r="AO4" s="7">
        <f>SUM(AO6:AO25)</f>
        <v>4</v>
      </c>
      <c r="AP4" s="8">
        <f>SUM(AP6:AP25)</f>
        <v>38852.67</v>
      </c>
      <c r="AR4" s="7">
        <f>SUM(AR6:AR25)</f>
        <v>5</v>
      </c>
      <c r="AS4" s="8">
        <f>SUM(AS6:AS25)</f>
        <v>1553955.61</v>
      </c>
      <c r="AU4" s="7">
        <f>SUM(AU6:AU25)</f>
        <v>4</v>
      </c>
      <c r="AV4" s="8">
        <f>SUM(AV6:AV25)</f>
        <v>4499.32</v>
      </c>
      <c r="AX4" s="7">
        <f>SUM(AX6:AX25)</f>
        <v>38</v>
      </c>
      <c r="AY4" s="8">
        <f>SUM(AY6:AY25)</f>
        <v>261165.37</v>
      </c>
      <c r="BA4" s="7">
        <f>SUM(BA6:BA25)</f>
        <v>0</v>
      </c>
      <c r="BB4" s="8">
        <f>SUM(BB6:BB25)</f>
        <v>0</v>
      </c>
      <c r="BD4" s="7">
        <f>SUM(BD6:BD25)</f>
        <v>5</v>
      </c>
      <c r="BE4" s="8">
        <f>SUM(BE6:BE25)</f>
        <v>440703.14</v>
      </c>
      <c r="BG4" s="7">
        <f>SUM(BG6:BG25)</f>
        <v>0</v>
      </c>
      <c r="BH4" s="8">
        <f>SUM(BH6:BH25)</f>
        <v>0</v>
      </c>
      <c r="BJ4" s="7">
        <f>SUM(BJ6:BJ25)</f>
        <v>1</v>
      </c>
      <c r="BK4" s="8">
        <f>SUM(BK6:BK25)</f>
        <v>885.11</v>
      </c>
      <c r="BM4" s="7">
        <f>SUM(BM6:BM25)</f>
        <v>16</v>
      </c>
      <c r="BN4" s="8">
        <f>SUM(BN6:BN25)</f>
        <v>128949.22</v>
      </c>
      <c r="BP4" s="7">
        <f>SUM(BP6:BP25)</f>
        <v>0</v>
      </c>
      <c r="BQ4" s="8">
        <f>SUM(BQ6:BQ25)</f>
        <v>0</v>
      </c>
      <c r="BS4" s="7">
        <f>SUM(BS6:BS25)</f>
        <v>0</v>
      </c>
      <c r="BT4" s="8">
        <f>SUM(BT6:BT25)</f>
        <v>0</v>
      </c>
    </row>
    <row r="5" spans="2:72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</row>
    <row r="6" spans="2:72" ht="14.25">
      <c r="B6" s="128">
        <v>2</v>
      </c>
      <c r="C6" s="151">
        <v>6717.58</v>
      </c>
      <c r="E6" s="128">
        <v>1</v>
      </c>
      <c r="F6" s="151">
        <v>1761.31</v>
      </c>
      <c r="H6" s="128">
        <v>1</v>
      </c>
      <c r="I6" s="151">
        <v>11156.95</v>
      </c>
      <c r="K6" s="128">
        <v>1</v>
      </c>
      <c r="L6" s="151">
        <v>906.23</v>
      </c>
      <c r="N6" s="128">
        <v>7</v>
      </c>
      <c r="O6" s="151">
        <v>11156.11</v>
      </c>
      <c r="Q6" s="128">
        <v>1</v>
      </c>
      <c r="R6" s="151">
        <v>84139.98</v>
      </c>
      <c r="T6" s="128">
        <v>1</v>
      </c>
      <c r="U6" s="151">
        <v>7012.77</v>
      </c>
      <c r="W6" s="128">
        <v>1</v>
      </c>
      <c r="X6" s="151">
        <v>8486.6</v>
      </c>
      <c r="Z6" s="128">
        <v>1</v>
      </c>
      <c r="AA6" s="151">
        <v>1445.48</v>
      </c>
      <c r="AC6" s="128"/>
      <c r="AD6" s="151"/>
      <c r="AF6" s="128"/>
      <c r="AG6" s="151"/>
      <c r="AI6" s="128"/>
      <c r="AJ6" s="151"/>
      <c r="AL6" s="128"/>
      <c r="AM6" s="151"/>
      <c r="AO6" s="128">
        <v>2</v>
      </c>
      <c r="AP6" s="151">
        <v>18021.88</v>
      </c>
      <c r="AR6" s="128">
        <v>1</v>
      </c>
      <c r="AS6" s="151">
        <v>2339.36</v>
      </c>
      <c r="AU6" s="128">
        <v>1</v>
      </c>
      <c r="AV6" s="151">
        <v>994.32</v>
      </c>
      <c r="AX6" s="128">
        <v>10</v>
      </c>
      <c r="AY6" s="151">
        <v>14475.91</v>
      </c>
      <c r="BA6" s="128"/>
      <c r="BB6" s="151"/>
      <c r="BD6" s="128">
        <v>1</v>
      </c>
      <c r="BE6" s="151">
        <v>21477.9</v>
      </c>
      <c r="BG6" s="128"/>
      <c r="BH6" s="151"/>
      <c r="BJ6" s="128">
        <v>1</v>
      </c>
      <c r="BK6" s="151">
        <v>885.11</v>
      </c>
      <c r="BM6" s="128">
        <v>2</v>
      </c>
      <c r="BN6" s="151">
        <v>6561.2</v>
      </c>
      <c r="BP6" s="128"/>
      <c r="BQ6" s="151"/>
      <c r="BS6" s="128"/>
      <c r="BT6" s="151"/>
    </row>
    <row r="7" spans="2:72" ht="14.25">
      <c r="B7" s="131">
        <v>4</v>
      </c>
      <c r="C7" s="152">
        <v>44098.69</v>
      </c>
      <c r="E7" s="131">
        <v>1</v>
      </c>
      <c r="F7" s="152">
        <v>499327</v>
      </c>
      <c r="H7" s="131"/>
      <c r="I7" s="152"/>
      <c r="K7" s="131">
        <v>1</v>
      </c>
      <c r="L7" s="152">
        <v>1551.11</v>
      </c>
      <c r="N7" s="131">
        <v>5</v>
      </c>
      <c r="O7" s="152">
        <v>50971.52</v>
      </c>
      <c r="Q7" s="131">
        <v>1</v>
      </c>
      <c r="R7" s="152">
        <v>26772.85</v>
      </c>
      <c r="T7" s="131">
        <v>1</v>
      </c>
      <c r="U7" s="152">
        <v>10366.8</v>
      </c>
      <c r="W7" s="131">
        <v>7</v>
      </c>
      <c r="X7" s="152">
        <v>15214.45</v>
      </c>
      <c r="Z7" s="131">
        <v>1</v>
      </c>
      <c r="AA7" s="152">
        <v>3177.2</v>
      </c>
      <c r="AC7" s="131"/>
      <c r="AD7" s="152"/>
      <c r="AF7" s="131"/>
      <c r="AG7" s="152"/>
      <c r="AI7" s="131"/>
      <c r="AJ7" s="152"/>
      <c r="AL7" s="131"/>
      <c r="AM7" s="152"/>
      <c r="AO7" s="131">
        <v>1</v>
      </c>
      <c r="AP7" s="152">
        <v>18625.8</v>
      </c>
      <c r="AR7" s="131">
        <v>3</v>
      </c>
      <c r="AS7" s="152">
        <f>1542015.62-4389.62</f>
        <v>1537626</v>
      </c>
      <c r="AU7" s="131">
        <v>1</v>
      </c>
      <c r="AV7" s="152">
        <v>1453.65</v>
      </c>
      <c r="AX7" s="131">
        <v>14</v>
      </c>
      <c r="AY7" s="152">
        <v>218382.53</v>
      </c>
      <c r="BA7" s="131"/>
      <c r="BB7" s="152"/>
      <c r="BD7" s="131">
        <v>2</v>
      </c>
      <c r="BE7" s="152">
        <v>410261.92</v>
      </c>
      <c r="BG7" s="131"/>
      <c r="BH7" s="152"/>
      <c r="BJ7" s="131"/>
      <c r="BK7" s="152"/>
      <c r="BM7" s="131">
        <v>2</v>
      </c>
      <c r="BN7" s="152">
        <v>59404.75</v>
      </c>
      <c r="BP7" s="131"/>
      <c r="BQ7" s="152"/>
      <c r="BS7" s="131"/>
      <c r="BT7" s="152"/>
    </row>
    <row r="8" spans="2:72" ht="14.25">
      <c r="B8" s="131"/>
      <c r="C8" s="152"/>
      <c r="E8" s="131">
        <v>1</v>
      </c>
      <c r="F8" s="152">
        <v>902.15</v>
      </c>
      <c r="H8" s="131"/>
      <c r="I8" s="152"/>
      <c r="K8" s="131">
        <v>1</v>
      </c>
      <c r="L8" s="152">
        <v>2376.05</v>
      </c>
      <c r="N8" s="131"/>
      <c r="O8" s="152"/>
      <c r="Q8" s="131">
        <v>7</v>
      </c>
      <c r="R8" s="152">
        <v>185033.07</v>
      </c>
      <c r="T8" s="131">
        <v>2</v>
      </c>
      <c r="U8" s="152">
        <v>3126.93</v>
      </c>
      <c r="W8" s="131"/>
      <c r="X8" s="152"/>
      <c r="Z8" s="131">
        <v>1</v>
      </c>
      <c r="AA8" s="152">
        <v>7746.52</v>
      </c>
      <c r="AC8" s="131"/>
      <c r="AD8" s="152"/>
      <c r="AF8" s="131"/>
      <c r="AG8" s="152"/>
      <c r="AI8" s="131"/>
      <c r="AJ8" s="152"/>
      <c r="AL8" s="131"/>
      <c r="AM8" s="152"/>
      <c r="AO8" s="131">
        <v>1</v>
      </c>
      <c r="AP8" s="152">
        <v>2204.99</v>
      </c>
      <c r="AR8" s="131">
        <v>1</v>
      </c>
      <c r="AS8" s="152">
        <v>13990.25</v>
      </c>
      <c r="AU8" s="131">
        <v>2</v>
      </c>
      <c r="AV8" s="152">
        <v>2051.35</v>
      </c>
      <c r="AX8" s="131">
        <v>14</v>
      </c>
      <c r="AY8" s="152">
        <v>28306.93</v>
      </c>
      <c r="BA8" s="131"/>
      <c r="BB8" s="152"/>
      <c r="BD8" s="131">
        <v>2</v>
      </c>
      <c r="BE8" s="152">
        <v>8963.32</v>
      </c>
      <c r="BG8" s="131"/>
      <c r="BH8" s="152"/>
      <c r="BJ8" s="131"/>
      <c r="BK8" s="152"/>
      <c r="BM8" s="131">
        <v>1</v>
      </c>
      <c r="BN8" s="152">
        <v>21218.34</v>
      </c>
      <c r="BP8" s="131"/>
      <c r="BQ8" s="152"/>
      <c r="BS8" s="131"/>
      <c r="BT8" s="152"/>
    </row>
    <row r="9" spans="2:72" ht="14.25">
      <c r="B9" s="131"/>
      <c r="C9" s="152"/>
      <c r="E9" s="131"/>
      <c r="F9" s="152"/>
      <c r="H9" s="131"/>
      <c r="I9" s="152"/>
      <c r="K9" s="131">
        <v>1</v>
      </c>
      <c r="L9" s="152">
        <v>3170.83</v>
      </c>
      <c r="N9" s="131"/>
      <c r="O9" s="152"/>
      <c r="Q9" s="131">
        <v>1</v>
      </c>
      <c r="R9" s="152">
        <v>3773.69</v>
      </c>
      <c r="T9" s="131"/>
      <c r="U9" s="152"/>
      <c r="W9" s="131"/>
      <c r="X9" s="152"/>
      <c r="Z9" s="131">
        <v>2</v>
      </c>
      <c r="AA9" s="152">
        <v>4659.94</v>
      </c>
      <c r="AC9" s="131"/>
      <c r="AD9" s="152"/>
      <c r="AF9" s="131"/>
      <c r="AG9" s="152"/>
      <c r="AI9" s="131"/>
      <c r="AJ9" s="152"/>
      <c r="AL9" s="131"/>
      <c r="AM9" s="152"/>
      <c r="AO9" s="131"/>
      <c r="AP9" s="152"/>
      <c r="AR9" s="131"/>
      <c r="AS9" s="152"/>
      <c r="AU9" s="131"/>
      <c r="AV9" s="152"/>
      <c r="AX9" s="131"/>
      <c r="AY9" s="152"/>
      <c r="BA9" s="131"/>
      <c r="BB9" s="152"/>
      <c r="BD9" s="131"/>
      <c r="BE9" s="152"/>
      <c r="BG9" s="131"/>
      <c r="BH9" s="152"/>
      <c r="BJ9" s="131"/>
      <c r="BK9" s="152"/>
      <c r="BM9" s="131">
        <v>5</v>
      </c>
      <c r="BN9" s="152">
        <v>24000.66</v>
      </c>
      <c r="BP9" s="131"/>
      <c r="BQ9" s="152"/>
      <c r="BS9" s="131"/>
      <c r="BT9" s="152"/>
    </row>
    <row r="10" spans="2:72" ht="14.25">
      <c r="B10" s="131"/>
      <c r="C10" s="152"/>
      <c r="E10" s="131"/>
      <c r="F10" s="152"/>
      <c r="H10" s="131"/>
      <c r="I10" s="152"/>
      <c r="K10" s="131">
        <v>2</v>
      </c>
      <c r="L10" s="152">
        <v>3121.79</v>
      </c>
      <c r="N10" s="131"/>
      <c r="O10" s="152"/>
      <c r="Q10" s="131">
        <v>3</v>
      </c>
      <c r="R10" s="152">
        <v>5232.18</v>
      </c>
      <c r="T10" s="131"/>
      <c r="U10" s="152"/>
      <c r="W10" s="131"/>
      <c r="X10" s="152"/>
      <c r="Z10" s="131">
        <v>4</v>
      </c>
      <c r="AA10" s="152">
        <v>11781.74</v>
      </c>
      <c r="AC10" s="131"/>
      <c r="AD10" s="152"/>
      <c r="AF10" s="131"/>
      <c r="AG10" s="152"/>
      <c r="AI10" s="131"/>
      <c r="AJ10" s="152"/>
      <c r="AL10" s="131"/>
      <c r="AM10" s="152"/>
      <c r="AO10" s="131"/>
      <c r="AP10" s="152"/>
      <c r="AR10" s="131"/>
      <c r="AS10" s="152"/>
      <c r="AU10" s="131"/>
      <c r="AV10" s="152"/>
      <c r="AX10" s="131"/>
      <c r="AY10" s="152"/>
      <c r="BA10" s="131"/>
      <c r="BB10" s="152"/>
      <c r="BD10" s="131"/>
      <c r="BE10" s="152"/>
      <c r="BG10" s="131"/>
      <c r="BH10" s="152"/>
      <c r="BJ10" s="131"/>
      <c r="BK10" s="152"/>
      <c r="BM10" s="131">
        <v>4</v>
      </c>
      <c r="BN10" s="152">
        <v>10021.69</v>
      </c>
      <c r="BP10" s="131"/>
      <c r="BQ10" s="152"/>
      <c r="BS10" s="131"/>
      <c r="BT10" s="152"/>
    </row>
    <row r="11" spans="2:72" ht="14.25">
      <c r="B11" s="131"/>
      <c r="C11" s="152"/>
      <c r="E11" s="131"/>
      <c r="F11" s="152"/>
      <c r="H11" s="131"/>
      <c r="I11" s="152"/>
      <c r="K11" s="131">
        <v>3</v>
      </c>
      <c r="L11" s="152">
        <v>8307.44</v>
      </c>
      <c r="N11" s="131"/>
      <c r="O11" s="152"/>
      <c r="Q11" s="131">
        <v>17</v>
      </c>
      <c r="R11" s="152">
        <v>38805.8</v>
      </c>
      <c r="T11" s="131"/>
      <c r="U11" s="152"/>
      <c r="W11" s="131"/>
      <c r="X11" s="152"/>
      <c r="Z11" s="131">
        <v>1</v>
      </c>
      <c r="AA11" s="152">
        <v>2110.22</v>
      </c>
      <c r="AC11" s="131"/>
      <c r="AD11" s="152"/>
      <c r="AF11" s="131"/>
      <c r="AG11" s="152"/>
      <c r="AI11" s="131"/>
      <c r="AJ11" s="152"/>
      <c r="AL11" s="131"/>
      <c r="AM11" s="152"/>
      <c r="AO11" s="131"/>
      <c r="AP11" s="152"/>
      <c r="AR11" s="131"/>
      <c r="AS11" s="152"/>
      <c r="AU11" s="131"/>
      <c r="AV11" s="152"/>
      <c r="AX11" s="131"/>
      <c r="AY11" s="152"/>
      <c r="BA11" s="131"/>
      <c r="BB11" s="152"/>
      <c r="BD11" s="131"/>
      <c r="BE11" s="152"/>
      <c r="BG11" s="131"/>
      <c r="BH11" s="152"/>
      <c r="BJ11" s="131"/>
      <c r="BK11" s="152"/>
      <c r="BM11" s="131">
        <v>1</v>
      </c>
      <c r="BN11" s="152">
        <v>2232.46</v>
      </c>
      <c r="BP11" s="131"/>
      <c r="BQ11" s="152"/>
      <c r="BS11" s="131"/>
      <c r="BT11" s="152"/>
    </row>
    <row r="12" spans="2:72" ht="14.25">
      <c r="B12" s="131"/>
      <c r="C12" s="152"/>
      <c r="E12" s="131"/>
      <c r="F12" s="152"/>
      <c r="H12" s="131"/>
      <c r="I12" s="152"/>
      <c r="K12" s="131">
        <v>1</v>
      </c>
      <c r="L12" s="152">
        <v>3510.73</v>
      </c>
      <c r="N12" s="131"/>
      <c r="O12" s="152"/>
      <c r="Q12" s="131"/>
      <c r="R12" s="152"/>
      <c r="T12" s="131"/>
      <c r="U12" s="152"/>
      <c r="W12" s="131"/>
      <c r="X12" s="152"/>
      <c r="Z12" s="131">
        <v>2</v>
      </c>
      <c r="AA12" s="152">
        <v>5527.85</v>
      </c>
      <c r="AC12" s="131"/>
      <c r="AD12" s="152"/>
      <c r="AF12" s="131"/>
      <c r="AG12" s="152"/>
      <c r="AI12" s="131"/>
      <c r="AJ12" s="152"/>
      <c r="AL12" s="131"/>
      <c r="AM12" s="152"/>
      <c r="AO12" s="131"/>
      <c r="AP12" s="152"/>
      <c r="AR12" s="131"/>
      <c r="AS12" s="152"/>
      <c r="AU12" s="131"/>
      <c r="AV12" s="152"/>
      <c r="AX12" s="131"/>
      <c r="AY12" s="152"/>
      <c r="BA12" s="131"/>
      <c r="BB12" s="152"/>
      <c r="BD12" s="131"/>
      <c r="BE12" s="152"/>
      <c r="BG12" s="131"/>
      <c r="BH12" s="152"/>
      <c r="BJ12" s="131"/>
      <c r="BK12" s="152"/>
      <c r="BM12" s="131">
        <v>1</v>
      </c>
      <c r="BN12" s="152">
        <v>5510.12</v>
      </c>
      <c r="BP12" s="131"/>
      <c r="BQ12" s="152"/>
      <c r="BS12" s="131"/>
      <c r="BT12" s="152"/>
    </row>
    <row r="13" spans="2:72" ht="14.25">
      <c r="B13" s="131"/>
      <c r="C13" s="152"/>
      <c r="E13" s="131"/>
      <c r="F13" s="152"/>
      <c r="H13" s="131"/>
      <c r="I13" s="152"/>
      <c r="K13" s="131">
        <v>1</v>
      </c>
      <c r="L13" s="152">
        <v>10222.54</v>
      </c>
      <c r="N13" s="131"/>
      <c r="O13" s="152"/>
      <c r="Q13" s="131"/>
      <c r="R13" s="152"/>
      <c r="T13" s="131"/>
      <c r="U13" s="152"/>
      <c r="W13" s="131"/>
      <c r="X13" s="152"/>
      <c r="Z13" s="131">
        <v>6</v>
      </c>
      <c r="AA13" s="152">
        <v>18013.57</v>
      </c>
      <c r="AC13" s="131"/>
      <c r="AD13" s="152"/>
      <c r="AF13" s="131"/>
      <c r="AG13" s="152"/>
      <c r="AI13" s="131"/>
      <c r="AJ13" s="152"/>
      <c r="AL13" s="131"/>
      <c r="AM13" s="152"/>
      <c r="AO13" s="131"/>
      <c r="AP13" s="152"/>
      <c r="AR13" s="131"/>
      <c r="AS13" s="152"/>
      <c r="AU13" s="131"/>
      <c r="AV13" s="152"/>
      <c r="AX13" s="131"/>
      <c r="AY13" s="152"/>
      <c r="BA13" s="131"/>
      <c r="BB13" s="152"/>
      <c r="BD13" s="131"/>
      <c r="BE13" s="152"/>
      <c r="BG13" s="131"/>
      <c r="BH13" s="152"/>
      <c r="BJ13" s="131"/>
      <c r="BK13" s="152"/>
      <c r="BM13" s="131"/>
      <c r="BN13" s="152"/>
      <c r="BP13" s="131"/>
      <c r="BQ13" s="152"/>
      <c r="BS13" s="131"/>
      <c r="BT13" s="152"/>
    </row>
    <row r="14" spans="2:72" ht="14.25">
      <c r="B14" s="131"/>
      <c r="C14" s="152"/>
      <c r="E14" s="131"/>
      <c r="F14" s="152"/>
      <c r="H14" s="131"/>
      <c r="I14" s="152"/>
      <c r="K14" s="131">
        <v>1</v>
      </c>
      <c r="L14" s="152">
        <v>21172.01</v>
      </c>
      <c r="N14" s="131"/>
      <c r="O14" s="152"/>
      <c r="Q14" s="131"/>
      <c r="R14" s="152"/>
      <c r="T14" s="131"/>
      <c r="U14" s="152"/>
      <c r="W14" s="131"/>
      <c r="X14" s="152"/>
      <c r="Z14" s="131">
        <v>7</v>
      </c>
      <c r="AA14" s="152">
        <v>23708.55</v>
      </c>
      <c r="AC14" s="131"/>
      <c r="AD14" s="152"/>
      <c r="AF14" s="131"/>
      <c r="AG14" s="152"/>
      <c r="AI14" s="131"/>
      <c r="AJ14" s="152"/>
      <c r="AL14" s="131"/>
      <c r="AM14" s="152"/>
      <c r="AO14" s="131"/>
      <c r="AP14" s="152"/>
      <c r="AR14" s="131"/>
      <c r="AS14" s="152"/>
      <c r="AU14" s="131"/>
      <c r="AV14" s="152"/>
      <c r="AX14" s="131"/>
      <c r="AY14" s="152"/>
      <c r="BA14" s="131"/>
      <c r="BB14" s="152"/>
      <c r="BD14" s="131"/>
      <c r="BE14" s="152"/>
      <c r="BG14" s="131"/>
      <c r="BH14" s="152"/>
      <c r="BJ14" s="131"/>
      <c r="BK14" s="152"/>
      <c r="BM14" s="131"/>
      <c r="BN14" s="152"/>
      <c r="BP14" s="131"/>
      <c r="BQ14" s="152"/>
      <c r="BS14" s="131"/>
      <c r="BT14" s="152"/>
    </row>
    <row r="15" spans="2:72" ht="14.25">
      <c r="B15" s="131"/>
      <c r="C15" s="152"/>
      <c r="E15" s="131"/>
      <c r="F15" s="152"/>
      <c r="H15" s="131"/>
      <c r="I15" s="152"/>
      <c r="K15" s="131">
        <v>1</v>
      </c>
      <c r="L15" s="152">
        <v>10361.6</v>
      </c>
      <c r="N15" s="131"/>
      <c r="O15" s="152"/>
      <c r="Q15" s="131"/>
      <c r="R15" s="152"/>
      <c r="T15" s="131"/>
      <c r="U15" s="152"/>
      <c r="W15" s="131"/>
      <c r="X15" s="152"/>
      <c r="Z15" s="131">
        <v>1</v>
      </c>
      <c r="AA15" s="152">
        <v>1949.34</v>
      </c>
      <c r="AC15" s="131"/>
      <c r="AD15" s="152"/>
      <c r="AF15" s="131"/>
      <c r="AG15" s="152"/>
      <c r="AI15" s="131"/>
      <c r="AJ15" s="152"/>
      <c r="AL15" s="131"/>
      <c r="AM15" s="152"/>
      <c r="AO15" s="131"/>
      <c r="AP15" s="152"/>
      <c r="AR15" s="131"/>
      <c r="AS15" s="152"/>
      <c r="AU15" s="131"/>
      <c r="AV15" s="152"/>
      <c r="AX15" s="131"/>
      <c r="AY15" s="152"/>
      <c r="BA15" s="131"/>
      <c r="BB15" s="152"/>
      <c r="BD15" s="131"/>
      <c r="BE15" s="152"/>
      <c r="BG15" s="131"/>
      <c r="BH15" s="152"/>
      <c r="BJ15" s="131"/>
      <c r="BK15" s="152"/>
      <c r="BM15" s="131"/>
      <c r="BN15" s="152"/>
      <c r="BP15" s="131"/>
      <c r="BQ15" s="152"/>
      <c r="BS15" s="131"/>
      <c r="BT15" s="152"/>
    </row>
    <row r="16" spans="2:72" ht="14.25">
      <c r="B16" s="131"/>
      <c r="C16" s="152"/>
      <c r="E16" s="131"/>
      <c r="F16" s="152"/>
      <c r="H16" s="131"/>
      <c r="I16" s="152"/>
      <c r="K16" s="131">
        <v>1</v>
      </c>
      <c r="L16" s="152">
        <v>737.29</v>
      </c>
      <c r="N16" s="131"/>
      <c r="O16" s="152"/>
      <c r="Q16" s="131"/>
      <c r="R16" s="152"/>
      <c r="T16" s="131"/>
      <c r="U16" s="152"/>
      <c r="W16" s="131"/>
      <c r="X16" s="152"/>
      <c r="Z16" s="131">
        <v>3</v>
      </c>
      <c r="AA16" s="152">
        <v>6591.07</v>
      </c>
      <c r="AC16" s="131"/>
      <c r="AD16" s="152"/>
      <c r="AF16" s="131"/>
      <c r="AG16" s="152"/>
      <c r="AI16" s="131"/>
      <c r="AJ16" s="152"/>
      <c r="AL16" s="131"/>
      <c r="AM16" s="152"/>
      <c r="AO16" s="131"/>
      <c r="AP16" s="152"/>
      <c r="AR16" s="131"/>
      <c r="AS16" s="152"/>
      <c r="AU16" s="131"/>
      <c r="AV16" s="152"/>
      <c r="AX16" s="131"/>
      <c r="AY16" s="152"/>
      <c r="BA16" s="131"/>
      <c r="BB16" s="152"/>
      <c r="BD16" s="131"/>
      <c r="BE16" s="152"/>
      <c r="BG16" s="131"/>
      <c r="BH16" s="152"/>
      <c r="BJ16" s="131"/>
      <c r="BK16" s="152"/>
      <c r="BM16" s="131"/>
      <c r="BN16" s="152"/>
      <c r="BP16" s="131"/>
      <c r="BQ16" s="152"/>
      <c r="BS16" s="131"/>
      <c r="BT16" s="152"/>
    </row>
    <row r="17" spans="2:72" ht="14.25">
      <c r="B17" s="131"/>
      <c r="C17" s="152"/>
      <c r="E17" s="131"/>
      <c r="F17" s="152"/>
      <c r="H17" s="131"/>
      <c r="I17" s="152"/>
      <c r="K17" s="131">
        <v>1</v>
      </c>
      <c r="L17" s="152">
        <v>10385.05</v>
      </c>
      <c r="N17" s="131"/>
      <c r="O17" s="152"/>
      <c r="Q17" s="131"/>
      <c r="R17" s="152"/>
      <c r="T17" s="131"/>
      <c r="U17" s="152"/>
      <c r="W17" s="131"/>
      <c r="X17" s="152"/>
      <c r="Z17" s="131">
        <v>1</v>
      </c>
      <c r="AA17" s="152">
        <v>6737.85</v>
      </c>
      <c r="AC17" s="131"/>
      <c r="AD17" s="152"/>
      <c r="AF17" s="131"/>
      <c r="AG17" s="152"/>
      <c r="AI17" s="131"/>
      <c r="AJ17" s="152"/>
      <c r="AL17" s="131"/>
      <c r="AM17" s="152"/>
      <c r="AO17" s="131"/>
      <c r="AP17" s="152"/>
      <c r="AR17" s="131"/>
      <c r="AS17" s="152"/>
      <c r="AU17" s="131"/>
      <c r="AV17" s="152"/>
      <c r="AX17" s="131"/>
      <c r="AY17" s="152"/>
      <c r="BA17" s="131"/>
      <c r="BB17" s="152"/>
      <c r="BD17" s="131"/>
      <c r="BE17" s="152"/>
      <c r="BG17" s="131"/>
      <c r="BH17" s="152"/>
      <c r="BJ17" s="131"/>
      <c r="BK17" s="152"/>
      <c r="BM17" s="131"/>
      <c r="BN17" s="152"/>
      <c r="BP17" s="131"/>
      <c r="BQ17" s="152"/>
      <c r="BS17" s="131"/>
      <c r="BT17" s="152"/>
    </row>
    <row r="18" spans="2:72" ht="14.25">
      <c r="B18" s="131"/>
      <c r="C18" s="152"/>
      <c r="E18" s="131"/>
      <c r="F18" s="152"/>
      <c r="H18" s="131"/>
      <c r="I18" s="152"/>
      <c r="K18" s="131"/>
      <c r="L18" s="152"/>
      <c r="N18" s="131"/>
      <c r="O18" s="152"/>
      <c r="Q18" s="131"/>
      <c r="R18" s="152"/>
      <c r="T18" s="131"/>
      <c r="U18" s="152"/>
      <c r="W18" s="131"/>
      <c r="X18" s="152"/>
      <c r="Z18" s="131">
        <v>3</v>
      </c>
      <c r="AA18" s="152">
        <v>7099.87</v>
      </c>
      <c r="AC18" s="131"/>
      <c r="AD18" s="152"/>
      <c r="AF18" s="131"/>
      <c r="AG18" s="152"/>
      <c r="AI18" s="131"/>
      <c r="AJ18" s="152"/>
      <c r="AL18" s="131"/>
      <c r="AM18" s="152"/>
      <c r="AO18" s="131"/>
      <c r="AP18" s="152"/>
      <c r="AR18" s="131"/>
      <c r="AS18" s="152"/>
      <c r="AU18" s="131"/>
      <c r="AV18" s="152"/>
      <c r="AX18" s="131"/>
      <c r="AY18" s="152"/>
      <c r="BA18" s="131"/>
      <c r="BB18" s="152"/>
      <c r="BD18" s="131"/>
      <c r="BE18" s="152"/>
      <c r="BG18" s="131"/>
      <c r="BH18" s="152"/>
      <c r="BJ18" s="131"/>
      <c r="BK18" s="152"/>
      <c r="BM18" s="131"/>
      <c r="BN18" s="152"/>
      <c r="BP18" s="131"/>
      <c r="BQ18" s="152"/>
      <c r="BS18" s="131"/>
      <c r="BT18" s="152"/>
    </row>
    <row r="19" spans="2:72" ht="14.25">
      <c r="B19" s="131"/>
      <c r="C19" s="152"/>
      <c r="E19" s="131"/>
      <c r="F19" s="152"/>
      <c r="H19" s="131"/>
      <c r="I19" s="152"/>
      <c r="K19" s="131"/>
      <c r="L19" s="152"/>
      <c r="N19" s="131"/>
      <c r="O19" s="152"/>
      <c r="Q19" s="131"/>
      <c r="R19" s="152"/>
      <c r="T19" s="131"/>
      <c r="U19" s="152"/>
      <c r="W19" s="131"/>
      <c r="X19" s="152"/>
      <c r="Z19" s="131">
        <v>6</v>
      </c>
      <c r="AA19" s="152">
        <v>16069.37</v>
      </c>
      <c r="AC19" s="131"/>
      <c r="AD19" s="152"/>
      <c r="AF19" s="131"/>
      <c r="AG19" s="152"/>
      <c r="AI19" s="131"/>
      <c r="AJ19" s="152"/>
      <c r="AL19" s="131"/>
      <c r="AM19" s="152"/>
      <c r="AO19" s="131"/>
      <c r="AP19" s="152"/>
      <c r="AR19" s="131"/>
      <c r="AS19" s="152"/>
      <c r="AU19" s="131"/>
      <c r="AV19" s="152"/>
      <c r="AX19" s="131"/>
      <c r="AY19" s="152"/>
      <c r="BA19" s="131"/>
      <c r="BB19" s="152"/>
      <c r="BD19" s="131"/>
      <c r="BE19" s="152"/>
      <c r="BG19" s="131"/>
      <c r="BH19" s="152"/>
      <c r="BJ19" s="131"/>
      <c r="BK19" s="152"/>
      <c r="BM19" s="131"/>
      <c r="BN19" s="152"/>
      <c r="BP19" s="131"/>
      <c r="BQ19" s="152"/>
      <c r="BS19" s="131"/>
      <c r="BT19" s="152"/>
    </row>
    <row r="20" spans="2:72" ht="14.25">
      <c r="B20" s="131"/>
      <c r="C20" s="152"/>
      <c r="E20" s="131"/>
      <c r="F20" s="152"/>
      <c r="H20" s="131"/>
      <c r="I20" s="152"/>
      <c r="K20" s="131"/>
      <c r="L20" s="152"/>
      <c r="N20" s="131"/>
      <c r="O20" s="152"/>
      <c r="Q20" s="131"/>
      <c r="R20" s="152"/>
      <c r="T20" s="131"/>
      <c r="U20" s="152"/>
      <c r="W20" s="131"/>
      <c r="X20" s="152"/>
      <c r="Z20" s="131">
        <v>1</v>
      </c>
      <c r="AA20" s="152">
        <v>5078.08</v>
      </c>
      <c r="AC20" s="131"/>
      <c r="AD20" s="152"/>
      <c r="AF20" s="131"/>
      <c r="AG20" s="152"/>
      <c r="AI20" s="131"/>
      <c r="AJ20" s="152"/>
      <c r="AL20" s="131"/>
      <c r="AM20" s="152"/>
      <c r="AO20" s="131"/>
      <c r="AP20" s="152"/>
      <c r="AR20" s="131"/>
      <c r="AS20" s="152"/>
      <c r="AU20" s="131"/>
      <c r="AV20" s="152"/>
      <c r="AX20" s="131"/>
      <c r="AY20" s="152"/>
      <c r="BA20" s="131"/>
      <c r="BB20" s="152"/>
      <c r="BD20" s="131"/>
      <c r="BE20" s="152"/>
      <c r="BG20" s="131"/>
      <c r="BH20" s="152"/>
      <c r="BJ20" s="131"/>
      <c r="BK20" s="152"/>
      <c r="BM20" s="131"/>
      <c r="BN20" s="152"/>
      <c r="BP20" s="131"/>
      <c r="BQ20" s="152"/>
      <c r="BS20" s="131"/>
      <c r="BT20" s="152"/>
    </row>
    <row r="21" spans="2:72" ht="14.25">
      <c r="B21" s="131"/>
      <c r="C21" s="152"/>
      <c r="E21" s="131"/>
      <c r="F21" s="152"/>
      <c r="H21" s="131"/>
      <c r="I21" s="152"/>
      <c r="K21" s="131"/>
      <c r="L21" s="152"/>
      <c r="N21" s="131"/>
      <c r="O21" s="152"/>
      <c r="Q21" s="131"/>
      <c r="R21" s="152"/>
      <c r="T21" s="131"/>
      <c r="U21" s="152"/>
      <c r="W21" s="131"/>
      <c r="X21" s="152"/>
      <c r="Z21" s="131">
        <v>2</v>
      </c>
      <c r="AA21" s="152">
        <v>4761.62</v>
      </c>
      <c r="AC21" s="131"/>
      <c r="AD21" s="152"/>
      <c r="AF21" s="131"/>
      <c r="AG21" s="152"/>
      <c r="AI21" s="131"/>
      <c r="AJ21" s="152"/>
      <c r="AL21" s="131"/>
      <c r="AM21" s="152"/>
      <c r="AO21" s="131"/>
      <c r="AP21" s="152"/>
      <c r="AR21" s="131"/>
      <c r="AS21" s="152"/>
      <c r="AU21" s="131"/>
      <c r="AV21" s="152"/>
      <c r="AX21" s="131"/>
      <c r="AY21" s="152"/>
      <c r="BA21" s="131"/>
      <c r="BB21" s="152"/>
      <c r="BD21" s="131"/>
      <c r="BE21" s="152"/>
      <c r="BG21" s="131"/>
      <c r="BH21" s="152"/>
      <c r="BJ21" s="131"/>
      <c r="BK21" s="152"/>
      <c r="BM21" s="131"/>
      <c r="BN21" s="152"/>
      <c r="BP21" s="131"/>
      <c r="BQ21" s="152"/>
      <c r="BS21" s="131"/>
      <c r="BT21" s="152"/>
    </row>
    <row r="22" spans="2:72" ht="14.25">
      <c r="B22" s="131"/>
      <c r="C22" s="152"/>
      <c r="E22" s="131"/>
      <c r="F22" s="152"/>
      <c r="H22" s="131"/>
      <c r="I22" s="152"/>
      <c r="K22" s="131"/>
      <c r="L22" s="152"/>
      <c r="N22" s="131"/>
      <c r="O22" s="152"/>
      <c r="Q22" s="131"/>
      <c r="R22" s="152"/>
      <c r="T22" s="131"/>
      <c r="U22" s="152"/>
      <c r="W22" s="131"/>
      <c r="X22" s="152"/>
      <c r="Z22" s="131">
        <v>1</v>
      </c>
      <c r="AA22" s="152">
        <v>3467.45</v>
      </c>
      <c r="AC22" s="131"/>
      <c r="AD22" s="152"/>
      <c r="AF22" s="131"/>
      <c r="AG22" s="152"/>
      <c r="AI22" s="131"/>
      <c r="AJ22" s="152"/>
      <c r="AL22" s="131"/>
      <c r="AM22" s="152"/>
      <c r="AO22" s="131"/>
      <c r="AP22" s="152"/>
      <c r="AR22" s="131"/>
      <c r="AS22" s="152"/>
      <c r="AU22" s="131"/>
      <c r="AV22" s="152"/>
      <c r="AX22" s="131"/>
      <c r="AY22" s="152"/>
      <c r="BA22" s="131"/>
      <c r="BB22" s="152"/>
      <c r="BD22" s="131"/>
      <c r="BE22" s="152"/>
      <c r="BG22" s="131"/>
      <c r="BH22" s="152"/>
      <c r="BJ22" s="131"/>
      <c r="BK22" s="152"/>
      <c r="BM22" s="131"/>
      <c r="BN22" s="152"/>
      <c r="BP22" s="131"/>
      <c r="BQ22" s="152"/>
      <c r="BS22" s="131"/>
      <c r="BT22" s="152"/>
    </row>
    <row r="23" spans="2:72" ht="14.25">
      <c r="B23" s="131"/>
      <c r="C23" s="152"/>
      <c r="E23" s="131"/>
      <c r="F23" s="152"/>
      <c r="H23" s="131"/>
      <c r="I23" s="152"/>
      <c r="K23" s="131"/>
      <c r="L23" s="152"/>
      <c r="N23" s="131"/>
      <c r="O23" s="152"/>
      <c r="Q23" s="131"/>
      <c r="R23" s="152"/>
      <c r="T23" s="131"/>
      <c r="U23" s="152"/>
      <c r="W23" s="131"/>
      <c r="X23" s="152"/>
      <c r="Z23" s="131">
        <v>3</v>
      </c>
      <c r="AA23" s="152">
        <v>13632.27</v>
      </c>
      <c r="AC23" s="131"/>
      <c r="AD23" s="152"/>
      <c r="AF23" s="131"/>
      <c r="AG23" s="152"/>
      <c r="AI23" s="131"/>
      <c r="AJ23" s="152"/>
      <c r="AL23" s="131"/>
      <c r="AM23" s="152"/>
      <c r="AO23" s="131"/>
      <c r="AP23" s="152"/>
      <c r="AR23" s="131"/>
      <c r="AS23" s="152"/>
      <c r="AU23" s="131"/>
      <c r="AV23" s="152"/>
      <c r="AX23" s="131"/>
      <c r="AY23" s="152"/>
      <c r="BA23" s="131"/>
      <c r="BB23" s="152"/>
      <c r="BD23" s="131"/>
      <c r="BE23" s="152"/>
      <c r="BG23" s="131"/>
      <c r="BH23" s="152"/>
      <c r="BJ23" s="131"/>
      <c r="BK23" s="152"/>
      <c r="BM23" s="131"/>
      <c r="BN23" s="152"/>
      <c r="BP23" s="131"/>
      <c r="BQ23" s="152"/>
      <c r="BS23" s="131"/>
      <c r="BT23" s="152"/>
    </row>
    <row r="24" spans="2:72" ht="14.25">
      <c r="B24" s="131"/>
      <c r="C24" s="152"/>
      <c r="E24" s="131"/>
      <c r="F24" s="152"/>
      <c r="H24" s="131"/>
      <c r="I24" s="152"/>
      <c r="K24" s="131"/>
      <c r="L24" s="152"/>
      <c r="N24" s="131"/>
      <c r="O24" s="152"/>
      <c r="Q24" s="131"/>
      <c r="R24" s="152"/>
      <c r="T24" s="131"/>
      <c r="U24" s="152"/>
      <c r="W24" s="131"/>
      <c r="X24" s="152"/>
      <c r="Z24" s="131">
        <v>3</v>
      </c>
      <c r="AA24" s="152">
        <f>728.05+2062.01+6702.19</f>
        <v>9492.25</v>
      </c>
      <c r="AC24" s="131"/>
      <c r="AD24" s="152"/>
      <c r="AF24" s="131"/>
      <c r="AG24" s="152"/>
      <c r="AI24" s="131"/>
      <c r="AJ24" s="152"/>
      <c r="AL24" s="131"/>
      <c r="AM24" s="152"/>
      <c r="AO24" s="131"/>
      <c r="AP24" s="152"/>
      <c r="AR24" s="131"/>
      <c r="AS24" s="152"/>
      <c r="AU24" s="131"/>
      <c r="AV24" s="152"/>
      <c r="AX24" s="131"/>
      <c r="AY24" s="152"/>
      <c r="BA24" s="131"/>
      <c r="BB24" s="152"/>
      <c r="BD24" s="131"/>
      <c r="BE24" s="152"/>
      <c r="BG24" s="131"/>
      <c r="BH24" s="152"/>
      <c r="BJ24" s="131"/>
      <c r="BK24" s="152"/>
      <c r="BM24" s="131"/>
      <c r="BN24" s="152"/>
      <c r="BP24" s="131"/>
      <c r="BQ24" s="152"/>
      <c r="BS24" s="131"/>
      <c r="BT24" s="152"/>
    </row>
    <row r="25" spans="2:72" ht="15" thickBot="1">
      <c r="B25" s="137"/>
      <c r="C25" s="153"/>
      <c r="E25" s="137"/>
      <c r="F25" s="153"/>
      <c r="H25" s="137"/>
      <c r="I25" s="153"/>
      <c r="K25" s="137"/>
      <c r="L25" s="153"/>
      <c r="N25" s="137"/>
      <c r="O25" s="153"/>
      <c r="Q25" s="137"/>
      <c r="R25" s="153"/>
      <c r="T25" s="137"/>
      <c r="U25" s="153"/>
      <c r="W25" s="137"/>
      <c r="X25" s="153"/>
      <c r="Z25" s="137">
        <v>3</v>
      </c>
      <c r="AA25" s="153">
        <v>6235.57</v>
      </c>
      <c r="AC25" s="137"/>
      <c r="AD25" s="153"/>
      <c r="AF25" s="137"/>
      <c r="AG25" s="153"/>
      <c r="AI25" s="137"/>
      <c r="AJ25" s="153"/>
      <c r="AL25" s="137"/>
      <c r="AM25" s="153"/>
      <c r="AO25" s="137"/>
      <c r="AP25" s="153"/>
      <c r="AR25" s="137"/>
      <c r="AS25" s="153"/>
      <c r="AU25" s="137"/>
      <c r="AV25" s="153"/>
      <c r="AX25" s="137"/>
      <c r="AY25" s="153"/>
      <c r="BA25" s="137"/>
      <c r="BB25" s="153"/>
      <c r="BD25" s="137"/>
      <c r="BE25" s="153"/>
      <c r="BG25" s="137"/>
      <c r="BH25" s="153"/>
      <c r="BJ25" s="137"/>
      <c r="BK25" s="153"/>
      <c r="BM25" s="137"/>
      <c r="BN25" s="153"/>
      <c r="BP25" s="137"/>
      <c r="BQ25" s="153"/>
      <c r="BS25" s="137"/>
      <c r="BT25" s="153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161" customWidth="1"/>
    <col min="2" max="2" width="17.00390625" style="228" customWidth="1"/>
    <col min="3" max="3" width="15.140625" style="228" customWidth="1"/>
    <col min="4" max="4" width="13.7109375" style="230" customWidth="1"/>
    <col min="5" max="5" width="20.421875" style="228" customWidth="1"/>
    <col min="6" max="7" width="13.7109375" style="228" customWidth="1"/>
    <col min="8" max="16384" width="9.140625" style="228" customWidth="1"/>
  </cols>
  <sheetData>
    <row r="2" spans="1:5" s="161" customFormat="1" ht="15.75">
      <c r="A2" s="334" t="s">
        <v>88</v>
      </c>
      <c r="B2" s="334"/>
      <c r="C2" s="334"/>
      <c r="D2" s="334"/>
      <c r="E2" s="334"/>
    </row>
    <row r="3" spans="1:2" ht="12.75">
      <c r="A3" s="299"/>
      <c r="B3" s="229"/>
    </row>
    <row r="4" spans="1:5" ht="12.75">
      <c r="A4" s="337" t="s">
        <v>43</v>
      </c>
      <c r="B4" s="293" t="s">
        <v>44</v>
      </c>
      <c r="C4" s="294" t="s">
        <v>45</v>
      </c>
      <c r="D4" s="295" t="s">
        <v>46</v>
      </c>
      <c r="E4" s="339" t="s">
        <v>47</v>
      </c>
    </row>
    <row r="5" spans="1:5" ht="12.75">
      <c r="A5" s="338"/>
      <c r="B5" s="296" t="s">
        <v>48</v>
      </c>
      <c r="C5" s="297" t="s">
        <v>48</v>
      </c>
      <c r="D5" s="298" t="s">
        <v>49</v>
      </c>
      <c r="E5" s="340"/>
    </row>
    <row r="6" spans="1:5" ht="12.75">
      <c r="A6" s="225">
        <v>73</v>
      </c>
      <c r="B6" s="226">
        <f>'RELATÓRIO-Jan-Fev-2000'!B7+'RELATÓRIO-Mar-Abr-2000'!B7+'RELATÓRIO-Mai-2000'!B7+'RELATÓRIO-Jun-2000'!B7+'RELATÓRIO-Jul-2000'!B7+'RELATÓRIO-Ago-2000'!B7+'RELATÓRIO-Set-2000'!B7+'RELATÓRIO-Out-2000'!B7+'RELATÓRIO-Nov-2000'!B7+'RELATÓRIO-Dez-2000'!B7</f>
        <v>15430</v>
      </c>
      <c r="C6" s="227">
        <f>'RELATÓRIO-Jan-Fev-2000'!C7+'RELATÓRIO-Mar-Abr-2000'!C7+'RELATÓRIO-Mai-2000'!C7+'RELATÓRIO-Jun-2000'!C7+'RELATÓRIO-Jul-2000'!C7+'RELATÓRIO-Ago-2000'!C7+'RELATÓRIO-Set-2000'!C7+'RELATÓRIO-Out-2000'!C7+'RELATÓRIO-Nov-2000'!C7+'RELATÓRIO-Dez-2000'!C7</f>
        <v>900</v>
      </c>
      <c r="D6" s="227">
        <f>'RELATÓRIO-Jan-Fev-2000'!D7+'RELATÓRIO-Mar-Abr-2000'!D7+'RELATÓRIO-Mai-2000'!D7+'RELATÓRIO-Jun-2000'!D7+'RELATÓRIO-Jul-2000'!D7+'RELATÓRIO-Ago-2000'!D7+'RELATÓRIO-Set-2000'!D7+'RELATÓRIO-Out-2000'!D7+'RELATÓRIO-Nov-2000'!D7+'RELATÓRIO-Dez-2000'!D7</f>
        <v>10042</v>
      </c>
      <c r="E6" s="225">
        <f>A6+B6-C6-D6</f>
        <v>4561</v>
      </c>
    </row>
    <row r="8" spans="1:5" s="1" customFormat="1" ht="15">
      <c r="A8" s="285" t="s">
        <v>50</v>
      </c>
      <c r="B8" s="285"/>
      <c r="C8" s="285"/>
      <c r="D8" s="286"/>
      <c r="E8" s="285"/>
    </row>
    <row r="10" spans="1:5" ht="12.75">
      <c r="A10" s="291" t="s">
        <v>51</v>
      </c>
      <c r="B10" s="292" t="s">
        <v>52</v>
      </c>
      <c r="C10" s="292"/>
      <c r="D10" s="290" t="s">
        <v>53</v>
      </c>
      <c r="E10" s="291" t="s">
        <v>54</v>
      </c>
    </row>
    <row r="11" spans="1:5" ht="12">
      <c r="A11" s="329" t="s">
        <v>25</v>
      </c>
      <c r="B11" s="232" t="s">
        <v>1</v>
      </c>
      <c r="C11" s="233"/>
      <c r="D11" s="234">
        <f>'RELATÓRIO-Jan-Fev-2000'!D13+'RELATÓRIO-Mar-Abr-2000'!D13+'RELATÓRIO-Mai-2000'!D13+'RELATÓRIO-Jun-2000'!D13+'RELATÓRIO-Jul-2000'!D13+'RELATÓRIO-Ago-2000'!D13+'RELATÓRIO-Set-2000'!D13+'RELATÓRIO-Out-2000'!D13+'RELATÓRIO-Nov-2000'!D13+'RELATÓRIO-Dez-2000'!D13</f>
        <v>855</v>
      </c>
      <c r="E11" s="235">
        <f>'RELATÓRIO-Jan-Fev-2000'!E13+'RELATÓRIO-Mar-Abr-2000'!E13+'RELATÓRIO-Mai-2000'!E13+'RELATÓRIO-Jun-2000'!E13+'RELATÓRIO-Jul-2000'!E13+'RELATÓRIO-Ago-2000'!E13+'RELATÓRIO-Set-2000'!E13+'RELATÓRIO-Out-2000'!E13+'RELATÓRIO-Nov-2000'!E13+'RELATÓRIO-Dez-2000'!E13</f>
        <v>32833757.233999997</v>
      </c>
    </row>
    <row r="12" spans="1:5" ht="12">
      <c r="A12" s="330"/>
      <c r="B12" s="236" t="s">
        <v>55</v>
      </c>
      <c r="C12" s="237"/>
      <c r="D12" s="238">
        <f>'RELATÓRIO-Jan-Fev-2000'!D14</f>
        <v>87</v>
      </c>
      <c r="E12" s="239">
        <f>'RELATÓRIO-Jan-Fev-2000'!E14</f>
        <v>1362917.12</v>
      </c>
    </row>
    <row r="13" spans="1:5" ht="12">
      <c r="A13" s="330"/>
      <c r="B13" s="240" t="s">
        <v>3</v>
      </c>
      <c r="C13" s="241"/>
      <c r="D13" s="242">
        <f>'RELATÓRIO-Jan-Fev-2000'!D15+'RELATÓRIO-Mar-Abr-2000'!D14+'RELATÓRIO-Mai-2000'!D14+'RELATÓRIO-Jun-2000'!D14+'RELATÓRIO-Jul-2000'!D14+'RELATÓRIO-Ago-2000'!D14+'RELATÓRIO-Set-2000'!D14+'RELATÓRIO-Out-2000'!D14+'RELATÓRIO-Nov-2000'!D14+'RELATÓRIO-Dez-2000'!D14</f>
        <v>440</v>
      </c>
      <c r="E13" s="243">
        <f>'RELATÓRIO-Jan-Fev-2000'!E15+'RELATÓRIO-Mar-Abr-2000'!E14+'RELATÓRIO-Mai-2000'!E14+'RELATÓRIO-Jun-2000'!E14+'RELATÓRIO-Jul-2000'!E14+'RELATÓRIO-Ago-2000'!E14+'RELATÓRIO-Set-2000'!E14+'RELATÓRIO-Out-2000'!E14+'RELATÓRIO-Nov-2000'!E14+'RELATÓRIO-Dez-2000'!E14</f>
        <v>13645805.870000001</v>
      </c>
    </row>
    <row r="14" spans="1:5" ht="12">
      <c r="A14" s="331"/>
      <c r="B14" s="244" t="s">
        <v>91</v>
      </c>
      <c r="C14" s="245"/>
      <c r="D14" s="246">
        <f>SUM(D11:D13)</f>
        <v>1382</v>
      </c>
      <c r="E14" s="247">
        <f>SUM(E11:E13)</f>
        <v>47842480.22399999</v>
      </c>
    </row>
    <row r="15" spans="1:5" ht="12.75">
      <c r="A15" s="300" t="s">
        <v>27</v>
      </c>
      <c r="B15" s="248" t="s">
        <v>56</v>
      </c>
      <c r="C15" s="248"/>
      <c r="D15" s="231">
        <f>'RELATÓRIO-Jan-Fev-2000'!D16+'RELATÓRIO-Mar-Abr-2000'!D15+'RELATÓRIO-Mai-2000'!D15+'RELATÓRIO-Jun-2000'!D15+'RELATÓRIO-Jul-2000'!D15+'RELATÓRIO-Ago-2000'!D15+'RELATÓRIO-Set-2000'!D15+'RELATÓRIO-Out-2000'!D15+'RELATÓRIO-Nov-2000'!D15+'RELATÓRIO-Dez-2000'!D15</f>
        <v>365</v>
      </c>
      <c r="E15" s="249">
        <f>'RELATÓRIO-Jan-Fev-2000'!E16+'RELATÓRIO-Mar-Abr-2000'!E15+'RELATÓRIO-Mai-2000'!E15+'RELATÓRIO-Jun-2000'!E15+'RELATÓRIO-Jul-2000'!E15+'RELATÓRIO-Ago-2000'!E15+'RELATÓRIO-Set-2000'!E15+'RELATÓRIO-Out-2000'!E15+'RELATÓRIO-Nov-2000'!E15+'RELATÓRIO-Dez-2000'!E15</f>
        <v>5587481.06</v>
      </c>
    </row>
    <row r="16" spans="1:5" ht="12">
      <c r="A16" s="341" t="s">
        <v>28</v>
      </c>
      <c r="B16" s="250" t="s">
        <v>17</v>
      </c>
      <c r="C16" s="251"/>
      <c r="D16" s="234">
        <f>'RELATÓRIO-Jan-Fev-2000'!D17</f>
        <v>15</v>
      </c>
      <c r="E16" s="252">
        <f>'RELATÓRIO-Jan-Fev-2000'!E17</f>
        <v>75642.25</v>
      </c>
    </row>
    <row r="17" spans="1:5" ht="12">
      <c r="A17" s="341"/>
      <c r="B17" s="253" t="s">
        <v>5</v>
      </c>
      <c r="C17" s="254"/>
      <c r="D17" s="255">
        <f>'RELATÓRIO-Jan-Fev-2000'!D18+'RELATÓRIO-Mar-Abr-2000'!D16+'RELATÓRIO-Mai-2000'!D16+'RELATÓRIO-Jun-2000'!D16+'RELATÓRIO-Jul-2000'!D16+'RELATÓRIO-Ago-2000'!D16+'RELATÓRIO-Set-2000'!D16+'RELATÓRIO-Out-2000'!D16+'RELATÓRIO-Nov-2000'!D16+'RELATÓRIO-Dez-2000'!D16</f>
        <v>324</v>
      </c>
      <c r="E17" s="239">
        <f>'RELATÓRIO-Jan-Fev-2000'!E18+'RELATÓRIO-Mar-Abr-2000'!E16+'RELATÓRIO-Mai-2000'!E16+'RELATÓRIO-Jun-2000'!E16+'RELATÓRIO-Jul-2000'!E16+'RELATÓRIO-Ago-2000'!E16+'RELATÓRIO-Set-2000'!E16+'RELATÓRIO-Out-2000'!E16+'RELATÓRIO-Nov-2000'!E16+'RELATÓRIO-Dez-2000'!E16</f>
        <v>1949259.23</v>
      </c>
    </row>
    <row r="18" spans="1:5" ht="12">
      <c r="A18" s="341"/>
      <c r="B18" s="256" t="s">
        <v>14</v>
      </c>
      <c r="C18" s="257"/>
      <c r="D18" s="242">
        <f>'RELATÓRIO-Mai-2000'!D16+'RELATÓRIO-Jun-2000'!D16+'RELATÓRIO-Jul-2000'!D16+'RELATÓRIO-Ago-2000'!D16+'RELATÓRIO-Set-2000'!D16+'RELATÓRIO-Out-2000'!D16+'RELATÓRIO-Nov-2000'!D16+'RELATÓRIO-Dez-2000'!D16</f>
        <v>184</v>
      </c>
      <c r="E18" s="243">
        <f>'RELATÓRIO-Mai-2000'!E16+'RELATÓRIO-Jun-2000'!E16+'RELATÓRIO-Jul-2000'!E16+'RELATÓRIO-Ago-2000'!E16+'RELATÓRIO-Set-2000'!E16+'RELATÓRIO-Out-2000'!E16+'RELATÓRIO-Nov-2000'!E16+'RELATÓRIO-Dez-2000'!E16</f>
        <v>1251796.8299999998</v>
      </c>
    </row>
    <row r="19" spans="1:5" ht="12">
      <c r="A19" s="341"/>
      <c r="B19" s="258" t="s">
        <v>92</v>
      </c>
      <c r="C19" s="259"/>
      <c r="D19" s="260">
        <f>SUM(D16:D18)</f>
        <v>523</v>
      </c>
      <c r="E19" s="261">
        <f>SUM(E16:E18)</f>
        <v>3276698.3099999996</v>
      </c>
    </row>
    <row r="20" spans="1:5" ht="12">
      <c r="A20" s="329" t="s">
        <v>29</v>
      </c>
      <c r="B20" s="250" t="s">
        <v>13</v>
      </c>
      <c r="C20" s="251"/>
      <c r="D20" s="234">
        <v>48</v>
      </c>
      <c r="E20" s="252">
        <v>428074.1</v>
      </c>
    </row>
    <row r="21" spans="1:5" ht="12">
      <c r="A21" s="330"/>
      <c r="B21" s="253" t="s">
        <v>79</v>
      </c>
      <c r="C21" s="254"/>
      <c r="D21" s="323">
        <f>'RELATÓRIO-Mar-Abr-2000'!D18+'RELATÓRIO-Mai-2000'!D18+'RELATÓRIO-Jun-2000'!D18+'RELATÓRIO-Jul-2000'!D18+'RELATÓRIO-Ago-2000'!D18+'RELATÓRIO-Set-2000'!D18+'RELATÓRIO-Out-2000'!D18+'RELATÓRIO-Nov-2000'!D18+'RELATÓRIO-Dez-2000'!D18</f>
        <v>695</v>
      </c>
      <c r="E21" s="325">
        <f>'RELATÓRIO-Mar-Abr-2000'!E18+'RELATÓRIO-Mai-2000'!E18+'RELATÓRIO-Jun-2000'!E18+'RELATÓRIO-Jul-2000'!E18+'RELATÓRIO-Ago-2000'!E18+'RELATÓRIO-Set-2000'!E18+'RELATÓRIO-Out-2000'!E18+'RELATÓRIO-Nov-2000'!E18+'RELATÓRIO-Dez-2000'!E18</f>
        <v>13151187.510000002</v>
      </c>
    </row>
    <row r="22" spans="1:5" ht="12">
      <c r="A22" s="330"/>
      <c r="B22" s="262" t="s">
        <v>89</v>
      </c>
      <c r="C22" s="263"/>
      <c r="D22" s="324"/>
      <c r="E22" s="326"/>
    </row>
    <row r="23" spans="1:5" ht="12">
      <c r="A23" s="330"/>
      <c r="B23" s="262" t="s">
        <v>86</v>
      </c>
      <c r="C23" s="263"/>
      <c r="D23" s="264">
        <f>'RELATÓRIO-Out-2000'!D20+'RELATÓRIO-Nov-2000'!D20+'RELATÓRIO-Dez-2000'!D19</f>
        <v>27</v>
      </c>
      <c r="E23" s="265">
        <f>'RELATÓRIO-Out-2000'!E20+'RELATÓRIO-Nov-2000'!E20+'RELATÓRIO-Dez-2000'!E19</f>
        <v>263159.93999999994</v>
      </c>
    </row>
    <row r="24" spans="1:5" ht="12">
      <c r="A24" s="330"/>
      <c r="B24" s="256" t="s">
        <v>67</v>
      </c>
      <c r="C24" s="257"/>
      <c r="D24" s="242">
        <f>'RELATÓRIO-Mai-2000'!D19+'RELATÓRIO-Jun-2000'!D19+'RELATÓRIO-Jul-2000'!D19+'RELATÓRIO-Ago-2000'!D20+'RELATÓRIO-Set-2000'!D20</f>
        <v>83</v>
      </c>
      <c r="E24" s="243">
        <f>'RELATÓRIO-Mai-2000'!E19+'RELATÓRIO-Jun-2000'!E19+'RELATÓRIO-Jul-2000'!E19+'RELATÓRIO-Ago-2000'!E20+'RELATÓRIO-Set-2000'!E20</f>
        <v>1567135.7500000002</v>
      </c>
    </row>
    <row r="25" spans="1:5" ht="12">
      <c r="A25" s="331"/>
      <c r="B25" s="244" t="s">
        <v>93</v>
      </c>
      <c r="C25" s="245"/>
      <c r="D25" s="246">
        <f>SUM(D20:D24)</f>
        <v>853</v>
      </c>
      <c r="E25" s="247">
        <f>SUM(E20:E24)</f>
        <v>15409557.3</v>
      </c>
    </row>
    <row r="26" spans="1:6" ht="12.75">
      <c r="A26" s="300" t="s">
        <v>30</v>
      </c>
      <c r="B26" s="248" t="s">
        <v>7</v>
      </c>
      <c r="C26" s="248"/>
      <c r="D26" s="231">
        <f>'RELATÓRIO-Jan-Fev-2000'!D20+'RELATÓRIO-Mar-Abr-2000'!D20+'RELATÓRIO-Mai-2000'!D20+'RELATÓRIO-Jun-2000'!D20+'RELATÓRIO-Jul-2000'!D20+'RELATÓRIO-Ago-2000'!D21+'RELATÓRIO-Set-2000'!D21+'RELATÓRIO-Out-2000'!D21+'RELATÓRIO-Nov-2000'!D21+'RELATÓRIO-Dez-2000'!D20</f>
        <v>475</v>
      </c>
      <c r="E26" s="249">
        <f>'RELATÓRIO-Jan-Fev-2000'!E20+'RELATÓRIO-Mar-Abr-2000'!E20+'RELATÓRIO-Mai-2000'!E20+'RELATÓRIO-Jun-2000'!E20+'RELATÓRIO-Jul-2000'!E20+'RELATÓRIO-Ago-2000'!E21+'RELATÓRIO-Set-2000'!E21+'RELATÓRIO-Out-2000'!E21+'RELATÓRIO-Nov-2000'!E21+'RELATÓRIO-Dez-2000'!E20</f>
        <v>5087073.927999999</v>
      </c>
      <c r="F26" s="266"/>
    </row>
    <row r="27" spans="1:5" ht="12">
      <c r="A27" s="329" t="s">
        <v>31</v>
      </c>
      <c r="B27" s="250" t="s">
        <v>8</v>
      </c>
      <c r="C27" s="251"/>
      <c r="D27" s="327">
        <v>445</v>
      </c>
      <c r="E27" s="328">
        <v>14883342.239999998</v>
      </c>
    </row>
    <row r="28" spans="1:5" ht="12">
      <c r="A28" s="330"/>
      <c r="B28" s="253" t="s">
        <v>90</v>
      </c>
      <c r="C28" s="254"/>
      <c r="D28" s="324"/>
      <c r="E28" s="326"/>
    </row>
    <row r="29" spans="1:5" ht="12">
      <c r="A29" s="330"/>
      <c r="B29" s="253" t="s">
        <v>83</v>
      </c>
      <c r="C29" s="254"/>
      <c r="D29" s="255">
        <f>'RELATÓRIO-Jan-Fev-2000'!D23+'RELATÓRIO-Mar-Abr-2000'!D23+'RELATÓRIO-Mai-2000'!D23+'RELATÓRIO-Jun-2000'!D23</f>
        <v>160</v>
      </c>
      <c r="E29" s="239">
        <f>'RELATÓRIO-Jan-Fev-2000'!E23+'RELATÓRIO-Mar-Abr-2000'!E23+'RELATÓRIO-Mai-2000'!E23+'RELATÓRIO-Jun-2000'!E23</f>
        <v>1882100.88</v>
      </c>
    </row>
    <row r="30" spans="1:5" ht="12">
      <c r="A30" s="330"/>
      <c r="B30" s="236" t="s">
        <v>11</v>
      </c>
      <c r="C30" s="237"/>
      <c r="D30" s="255">
        <f>'RELATÓRIO-Jan-Fev-2000'!D24+'RELATÓRIO-Mar-Abr-2000'!D24+'RELATÓRIO-Mai-2000'!D24+'RELATÓRIO-Jun-2000'!D24+'RELATÓRIO-Jul-2000'!D24+'RELATÓRIO-Ago-2000'!D24+'RELATÓRIO-Set-2000'!D24+'RELATÓRIO-Out-2000'!D24+'RELATÓRIO-Nov-2000'!D24+'RELATÓRIO-Dez-2000'!D23</f>
        <v>326</v>
      </c>
      <c r="E30" s="239">
        <f>'RELATÓRIO-Jan-Fev-2000'!E24+'RELATÓRIO-Mar-Abr-2000'!E24+'RELATÓRIO-Mai-2000'!E24+'RELATÓRIO-Jun-2000'!E24+'RELATÓRIO-Jul-2000'!E24+'RELATÓRIO-Ago-2000'!E24+'RELATÓRIO-Set-2000'!E24+'RELATÓRIO-Out-2000'!E24+'RELATÓRIO-Nov-2000'!E24+'RELATÓRIO-Dez-2000'!E23</f>
        <v>11811535.620000001</v>
      </c>
    </row>
    <row r="31" spans="1:5" ht="12">
      <c r="A31" s="330"/>
      <c r="B31" s="267" t="s">
        <v>12</v>
      </c>
      <c r="C31" s="268"/>
      <c r="D31" s="242">
        <f>'RELATÓRIO-Jan-Fev-2000'!D25+'RELATÓRIO-Mar-Abr-2000'!D25+'RELATÓRIO-Mai-2000'!D25+'RELATÓRIO-Jun-2000'!D25+'RELATÓRIO-Jul-2000'!D25+'RELATÓRIO-Ago-2000'!D25+'RELATÓRIO-Set-2000'!D25+'RELATÓRIO-Out-2000'!D25+'RELATÓRIO-Nov-2000'!D25+'RELATÓRIO-Dez-2000'!D24</f>
        <v>110</v>
      </c>
      <c r="E31" s="243">
        <f>'RELATÓRIO-Jan-Fev-2000'!E25+'RELATÓRIO-Mar-Abr-2000'!E25+'RELATÓRIO-Mai-2000'!E25+'RELATÓRIO-Jun-2000'!E25+'RELATÓRIO-Jul-2000'!E25+'RELATÓRIO-Ago-2000'!E25+'RELATÓRIO-Set-2000'!E25+'RELATÓRIO-Out-2000'!E25+'RELATÓRIO-Nov-2000'!E25+'RELATÓRIO-Dez-2000'!E24</f>
        <v>908874.4000000001</v>
      </c>
    </row>
    <row r="32" spans="1:5" ht="12">
      <c r="A32" s="331"/>
      <c r="B32" s="269" t="s">
        <v>97</v>
      </c>
      <c r="C32" s="270"/>
      <c r="D32" s="271">
        <f>SUM(D27:D31)</f>
        <v>1041</v>
      </c>
      <c r="E32" s="278">
        <f>SUM(E27:E31)</f>
        <v>29485853.139999997</v>
      </c>
    </row>
    <row r="33" spans="1:5" ht="12">
      <c r="A33" s="329" t="s">
        <v>32</v>
      </c>
      <c r="B33" s="250" t="s">
        <v>12</v>
      </c>
      <c r="C33" s="251"/>
      <c r="D33" s="234">
        <f>'RELATÓRIO-Jan-Fev-2000'!D26</f>
        <v>43</v>
      </c>
      <c r="E33" s="252">
        <v>841838.94</v>
      </c>
    </row>
    <row r="34" spans="1:5" ht="12">
      <c r="A34" s="330"/>
      <c r="B34" s="253" t="s">
        <v>13</v>
      </c>
      <c r="C34" s="254"/>
      <c r="D34" s="255">
        <f>'RELATÓRIO-Mar-Abr-2000'!D26+'RELATÓRIO-Mai-2000'!D26+'RELATÓRIO-Jun-2000'!D26+'RELATÓRIO-Jul-2000'!D26+'RELATÓRIO-Ago-2000'!D26+'RELATÓRIO-Set-2000'!D26+'RELATÓRIO-Out-2000'!D26+'RELATÓRIO-Nov-2000'!D26+'RELATÓRIO-Dez-2000'!D25</f>
        <v>633</v>
      </c>
      <c r="E34" s="239">
        <f>'RELATÓRIO-Mar-Abr-2000'!E26+'RELATÓRIO-Mai-2000'!E26+'RELATÓRIO-Jun-2000'!E26+'RELATÓRIO-Jul-2000'!E26+'RELATÓRIO-Ago-2000'!E26+'RELATÓRIO-Set-2000'!E26+'RELATÓRIO-Out-2000'!E26+'RELATÓRIO-Nov-2000'!E26+'RELATÓRIO-Dez-2000'!E25</f>
        <v>18862032.750000007</v>
      </c>
    </row>
    <row r="35" spans="1:5" ht="12">
      <c r="A35" s="330"/>
      <c r="B35" s="256" t="s">
        <v>11</v>
      </c>
      <c r="C35" s="257"/>
      <c r="D35" s="242">
        <v>9</v>
      </c>
      <c r="E35" s="272">
        <v>121805.86</v>
      </c>
    </row>
    <row r="36" spans="1:5" ht="12">
      <c r="A36" s="331"/>
      <c r="B36" s="273" t="s">
        <v>94</v>
      </c>
      <c r="C36" s="274"/>
      <c r="D36" s="271">
        <f>SUM(D33:D35)</f>
        <v>685</v>
      </c>
      <c r="E36" s="275">
        <f>SUM(E33:E35)</f>
        <v>19825677.55000001</v>
      </c>
    </row>
    <row r="37" spans="1:5" ht="12">
      <c r="A37" s="329" t="s">
        <v>33</v>
      </c>
      <c r="B37" s="276" t="s">
        <v>14</v>
      </c>
      <c r="C37" s="277"/>
      <c r="D37" s="234">
        <f>'RELATÓRIO-Jan-Fev-2000'!D28+'RELATÓRIO-Mar-Abr-2000'!D27+'RELATÓRIO-Mai-2000'!D27+'RELATÓRIO-Jun-2000'!D27+'RELATÓRIO-Jul-2000'!D27+'RELATÓRIO-Ago-2000'!D27+'RELATÓRIO-Set-2000'!D27+'RELATÓRIO-Out-2000'!D27+'RELATÓRIO-Nov-2000'!D27+'RELATÓRIO-Dez-2000'!D26</f>
        <v>147</v>
      </c>
      <c r="E37" s="235">
        <f>'RELATÓRIO-Jan-Fev-2000'!E28+'RELATÓRIO-Mar-Abr-2000'!E27+'RELATÓRIO-Mai-2000'!E27+'RELATÓRIO-Jun-2000'!E27+'RELATÓRIO-Jul-2000'!E27+'RELATÓRIO-Ago-2000'!E27+'RELATÓRIO-Set-2000'!E27+'RELATÓRIO-Out-2000'!E27+'RELATÓRIO-Nov-2000'!E27+'RELATÓRIO-Dez-2000'!E26</f>
        <v>3704586.1500000004</v>
      </c>
    </row>
    <row r="38" spans="1:5" ht="12">
      <c r="A38" s="330"/>
      <c r="B38" s="267" t="s">
        <v>15</v>
      </c>
      <c r="C38" s="268"/>
      <c r="D38" s="242">
        <f>'RELATÓRIO-Jan-Fev-2000'!D29+'RELATÓRIO-Mar-Abr-2000'!D28+'RELATÓRIO-Mai-2000'!D28+'RELATÓRIO-Jun-2000'!D28+'RELATÓRIO-Jul-2000'!D28+'RELATÓRIO-Ago-2000'!D28+'RELATÓRIO-Set-2000'!D28+'RELATÓRIO-Out-2000'!D28+'RELATÓRIO-Nov-2000'!D28+'RELATÓRIO-Dez-2000'!D27</f>
        <v>186</v>
      </c>
      <c r="E38" s="243">
        <f>'RELATÓRIO-Jan-Fev-2000'!E29+'RELATÓRIO-Mar-Abr-2000'!E28+'RELATÓRIO-Mai-2000'!E28+'RELATÓRIO-Jun-2000'!E28+'RELATÓRIO-Jul-2000'!E28+'RELATÓRIO-Ago-2000'!E28+'RELATÓRIO-Set-2000'!E28+'RELATÓRIO-Out-2000'!E28+'RELATÓRIO-Nov-2000'!E28+'RELATÓRIO-Dez-2000'!E27</f>
        <v>1548447.07</v>
      </c>
    </row>
    <row r="39" spans="1:5" ht="12">
      <c r="A39" s="331"/>
      <c r="B39" s="273" t="s">
        <v>95</v>
      </c>
      <c r="C39" s="274"/>
      <c r="D39" s="271">
        <f>SUM(D37:D38)</f>
        <v>333</v>
      </c>
      <c r="E39" s="278">
        <f>SUM(E37:E38)</f>
        <v>5253033.220000001</v>
      </c>
    </row>
    <row r="40" spans="1:5" ht="12">
      <c r="A40" s="329" t="s">
        <v>35</v>
      </c>
      <c r="B40" s="276" t="s">
        <v>59</v>
      </c>
      <c r="C40" s="277"/>
      <c r="D40" s="332">
        <f>'RELATÓRIO-Jan-Fev-2000'!D30+'RELATÓRIO-Mar-Abr-2000'!D29+'RELATÓRIO-Mai-2000'!D29+'RELATÓRIO-Jun-2000'!D29+'RELATÓRIO-Jul-2000'!D29+'RELATÓRIO-Ago-2000'!D29+'RELATÓRIO-Set-2000'!D29+'RELATÓRIO-Out-2000'!D29+'RELATÓRIO-Nov-2000'!D29+'RELATÓRIO-Dez-2000'!D28</f>
        <v>1820</v>
      </c>
      <c r="E40" s="321">
        <f>'RELATÓRIO-Jan-Fev-2000'!E30+'RELATÓRIO-Mar-Abr-2000'!E29+'RELATÓRIO-Mai-2000'!E29+'RELATÓRIO-Jun-2000'!E29+'RELATÓRIO-Jul-2000'!E29+'RELATÓRIO-Ago-2000'!E29+'RELATÓRIO-Set-2000'!E29+'RELATÓRIO-Out-2000'!E29+'RELATÓRIO-Nov-2000'!E29+'RELATÓRIO-Dez-2000'!E28</f>
        <v>33151306.860000003</v>
      </c>
    </row>
    <row r="41" spans="1:5" ht="12">
      <c r="A41" s="330"/>
      <c r="B41" s="279" t="s">
        <v>18</v>
      </c>
      <c r="C41" s="280"/>
      <c r="D41" s="333"/>
      <c r="E41" s="322"/>
    </row>
    <row r="42" spans="1:5" ht="12">
      <c r="A42" s="330"/>
      <c r="B42" s="253" t="s">
        <v>17</v>
      </c>
      <c r="C42" s="254"/>
      <c r="D42" s="333"/>
      <c r="E42" s="322"/>
    </row>
    <row r="43" spans="1:5" ht="12">
      <c r="A43" s="330"/>
      <c r="B43" s="267" t="s">
        <v>82</v>
      </c>
      <c r="C43" s="268"/>
      <c r="D43" s="242">
        <f>'RELATÓRIO-Jan-Fev-2000'!D31+'RELATÓRIO-Mar-Abr-2000'!D30+'RELATÓRIO-Mai-2000'!D30+'RELATÓRIO-Jun-2000'!D32+'RELATÓRIO-Jul-2000'!D32+'RELATÓRIO-Ago-2000'!D32+'RELATÓRIO-Set-2000'!D32+'RELATÓRIO-Out-2000'!D32+'RELATÓRIO-Nov-2000'!D32+'RELATÓRIO-Dez-2000'!D31</f>
        <v>643</v>
      </c>
      <c r="E43" s="243">
        <f>'RELATÓRIO-Jan-Fev-2000'!E31+'RELATÓRIO-Mar-Abr-2000'!E30+'RELATÓRIO-Mai-2000'!E30+'RELATÓRIO-Jun-2000'!E32+'RELATÓRIO-Jul-2000'!E32+'RELATÓRIO-Ago-2000'!E32+'RELATÓRIO-Set-2000'!E32+'RELATÓRIO-Out-2000'!E32+'RELATÓRIO-Nov-2000'!E32+'RELATÓRIO-Dez-2000'!E31</f>
        <v>16001240.560000004</v>
      </c>
    </row>
    <row r="44" spans="1:5" ht="12">
      <c r="A44" s="331"/>
      <c r="B44" s="273" t="s">
        <v>96</v>
      </c>
      <c r="C44" s="274"/>
      <c r="D44" s="246">
        <f>SUM(D40:D43)</f>
        <v>2463</v>
      </c>
      <c r="E44" s="247">
        <f>SUM(E40:E43)</f>
        <v>49152547.42000001</v>
      </c>
    </row>
    <row r="45" spans="1:5" ht="12.75">
      <c r="A45" s="301" t="s">
        <v>36</v>
      </c>
      <c r="B45" s="281" t="s">
        <v>19</v>
      </c>
      <c r="C45" s="282"/>
      <c r="D45" s="231">
        <f>'RELATÓRIO-Jan-Fev-2000'!D33+'RELATÓRIO-Mar-Abr-2000'!D33+'RELATÓRIO-Mai-2000'!D33+'RELATÓRIO-Jun-2000'!D33+'RELATÓRIO-Jul-2000'!D33+'RELATÓRIO-Ago-2000'!D33+'RELATÓRIO-Set-2000'!D33+'RELATÓRIO-Out-2000'!D33+'RELATÓRIO-Nov-2000'!D33+'RELATÓRIO-Dez-2000'!D32</f>
        <v>321</v>
      </c>
      <c r="E45" s="283">
        <f>'RELATÓRIO-Jan-Fev-2000'!E33+'RELATÓRIO-Mar-Abr-2000'!E33+'RELATÓRIO-Mai-2000'!E33+'RELATÓRIO-Jun-2000'!E33+'RELATÓRIO-Jul-2000'!E33+'RELATÓRIO-Ago-2000'!E33+'RELATÓRIO-Set-2000'!E33+'RELATÓRIO-Out-2000'!E33+'RELATÓRIO-Nov-2000'!E33+'RELATÓRIO-Dez-2000'!E32</f>
        <v>2244277.29</v>
      </c>
    </row>
    <row r="46" spans="1:5" ht="12.75">
      <c r="A46" s="301" t="s">
        <v>37</v>
      </c>
      <c r="B46" s="248" t="s">
        <v>60</v>
      </c>
      <c r="C46" s="248"/>
      <c r="D46" s="231">
        <f>'RELATÓRIO-Jan-Fev-2000'!D34+'RELATÓRIO-Mar-Abr-2000'!D34+'RELATÓRIO-Mai-2000'!D34+'RELATÓRIO-Jun-2000'!D34+'RELATÓRIO-Jul-2000'!D34+'RELATÓRIO-Ago-2000'!D34+'RELATÓRIO-Set-2000'!D34+'RELATÓRIO-Out-2000'!D34+'RELATÓRIO-Nov-2000'!D34+'RELATÓRIO-Dez-2000'!D33</f>
        <v>434</v>
      </c>
      <c r="E46" s="249">
        <f>'RELATÓRIO-Jan-Fev-2000'!E34+'RELATÓRIO-Mar-Abr-2000'!E34+'RELATÓRIO-Mai-2000'!E34+'RELATÓRIO-Jun-2000'!E34+'RELATÓRIO-Jul-2000'!E34+'RELATÓRIO-Ago-2000'!E34+'RELATÓRIO-Set-2000'!E34+'RELATÓRIO-Out-2000'!E34+'RELATÓRIO-Nov-2000'!E34+'RELATÓRIO-Dez-2000'!E33</f>
        <v>15250908.959999999</v>
      </c>
    </row>
    <row r="47" spans="1:5" ht="12.75">
      <c r="A47" s="301" t="s">
        <v>38</v>
      </c>
      <c r="B47" s="248" t="s">
        <v>21</v>
      </c>
      <c r="C47" s="248"/>
      <c r="D47" s="231">
        <f>'RELATÓRIO-Jan-Fev-2000'!D35+'RELATÓRIO-Mar-Abr-2000'!D35+'RELATÓRIO-Mai-2000'!D35+'RELATÓRIO-Jun-2000'!D35+'RELATÓRIO-Jul-2000'!D35+'RELATÓRIO-Ago-2000'!D35+'RELATÓRIO-Set-2000'!D35+'RELATÓRIO-Out-2000'!D35+'RELATÓRIO-Nov-2000'!D35+'RELATÓRIO-Dez-2000'!D34</f>
        <v>361</v>
      </c>
      <c r="E47" s="249">
        <f>'RELATÓRIO-Jan-Fev-2000'!E35+'RELATÓRIO-Mar-Abr-2000'!E35+'RELATÓRIO-Mai-2000'!E35+'RELATÓRIO-Jun-2000'!E35+'RELATÓRIO-Jul-2000'!E35+'RELATÓRIO-Ago-2000'!E35+'RELATÓRIO-Set-2000'!E35+'RELATÓRIO-Out-2000'!E35+'RELATÓRIO-Nov-2000'!E35+'RELATÓRIO-Dez-2000'!E34</f>
        <v>3574016.7</v>
      </c>
    </row>
    <row r="48" spans="1:5" ht="12">
      <c r="A48" s="342" t="s">
        <v>39</v>
      </c>
      <c r="B48" s="250" t="s">
        <v>79</v>
      </c>
      <c r="C48" s="251"/>
      <c r="D48" s="332">
        <f>'RELATÓRIO-Jan-Fev-2000'!D36+'RELATÓRIO-Mar-Abr-2000'!D36+'RELATÓRIO-Mai-2000'!D36+'RELATÓRIO-Jun-2000'!D36+'RELATÓRIO-Jul-2000'!D36+'RELATÓRIO-Ago-2000'!D36+'RELATÓRIO-Set-2000'!D36+'RELATÓRIO-Out-2000'!D36+'RELATÓRIO-Nov-2000'!D36+'RELATÓRIO-Dez-2000'!D35</f>
        <v>688</v>
      </c>
      <c r="E48" s="321">
        <f>'RELATÓRIO-Jan-Fev-2000'!E36+'RELATÓRIO-Mar-Abr-2000'!E36+'RELATÓRIO-Mai-2000'!E36+'RELATÓRIO-Jun-2000'!E36+'RELATÓRIO-Jul-2000'!E36+'RELATÓRIO-Ago-2000'!E36+'RELATÓRIO-Set-2000'!E36+'RELATÓRIO-Out-2000'!E36+'RELATÓRIO-Nov-2000'!E36+'RELATÓRIO-Dez-2000'!E35</f>
        <v>5250411.789999999</v>
      </c>
    </row>
    <row r="49" spans="1:5" ht="12">
      <c r="A49" s="343"/>
      <c r="B49" s="256" t="s">
        <v>61</v>
      </c>
      <c r="C49" s="257"/>
      <c r="D49" s="335"/>
      <c r="E49" s="336"/>
    </row>
    <row r="50" spans="1:5" ht="12.75">
      <c r="A50" s="287" t="s">
        <v>62</v>
      </c>
      <c r="B50" s="288"/>
      <c r="C50" s="289"/>
      <c r="D50" s="290">
        <f>D48+D47+D46+D45+D44+D39+D36+D32+D26+D25+D19+D15+D14</f>
        <v>9924</v>
      </c>
      <c r="E50" s="302">
        <f>E48+E47+E46+E45+E44+E39+E36+E32+E26+E25+E19+E15+E14</f>
        <v>207240016.89200002</v>
      </c>
    </row>
    <row r="52" ht="12">
      <c r="A52" s="228" t="s">
        <v>99</v>
      </c>
    </row>
    <row r="55" ht="12.75">
      <c r="D55" s="284" t="s">
        <v>63</v>
      </c>
    </row>
    <row r="56" ht="12.75">
      <c r="D56" s="284" t="s">
        <v>64</v>
      </c>
    </row>
    <row r="57" ht="12.75">
      <c r="D57" s="284" t="s">
        <v>65</v>
      </c>
    </row>
  </sheetData>
  <mergeCells count="19">
    <mergeCell ref="A2:E2"/>
    <mergeCell ref="D48:D49"/>
    <mergeCell ref="E48:E49"/>
    <mergeCell ref="A4:A5"/>
    <mergeCell ref="E4:E5"/>
    <mergeCell ref="A16:A19"/>
    <mergeCell ref="A11:A14"/>
    <mergeCell ref="A48:A49"/>
    <mergeCell ref="A33:A36"/>
    <mergeCell ref="A37:A39"/>
    <mergeCell ref="A40:A44"/>
    <mergeCell ref="A20:A25"/>
    <mergeCell ref="A27:A32"/>
    <mergeCell ref="D40:D42"/>
    <mergeCell ref="E40:E42"/>
    <mergeCell ref="D21:D22"/>
    <mergeCell ref="E21:E22"/>
    <mergeCell ref="D27:D28"/>
    <mergeCell ref="E27:E28"/>
  </mergeCells>
  <printOptions horizontalCentered="1"/>
  <pageMargins left="0.9055118110236221" right="0.7086614173228347" top="1.25" bottom="0.71" header="0.65" footer="0.5118110236220472"/>
  <pageSetup horizontalDpi="300" verticalDpi="300" orientation="portrait" paperSize="9" r:id="rId1"/>
  <headerFooter alignWithMargins="0">
    <oddHeader>&amp;L      &amp;"Arial,Negrito"ESTADO DE SANTA CATARINA
      PROCURADORIA GERAL DO ESTADO&amp;"Arial,Normal"
      &amp;9PROCURADORIA FISCAL&amp;10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2" spans="1:5" ht="14.25">
      <c r="A2" s="90"/>
      <c r="B2" s="90"/>
      <c r="C2" s="90"/>
      <c r="D2" s="90"/>
      <c r="E2" s="90"/>
    </row>
    <row r="3" spans="1:5" ht="15.75">
      <c r="A3" s="361" t="s">
        <v>76</v>
      </c>
      <c r="B3" s="361"/>
      <c r="C3" s="361"/>
      <c r="D3" s="361"/>
      <c r="E3" s="361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f>'RELATÓRIO-Nov-2000'!E7</f>
        <v>4633</v>
      </c>
      <c r="B7" s="22">
        <f>45+38+18+45+45+31</f>
        <v>222</v>
      </c>
      <c r="C7" s="20">
        <f>48+23+19</f>
        <v>90</v>
      </c>
      <c r="D7" s="20">
        <f>D36</f>
        <v>204</v>
      </c>
      <c r="E7" s="24">
        <f>A7+B7-C7-D7</f>
        <v>4561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'Dados-Dez-2000'!B4</f>
        <v>6</v>
      </c>
      <c r="E13" s="96">
        <f>'Dados-Dez-2000'!C4</f>
        <v>50816.270000000004</v>
      </c>
    </row>
    <row r="14" spans="1:5" ht="15" thickBot="1">
      <c r="A14" s="346"/>
      <c r="B14" s="97" t="s">
        <v>3</v>
      </c>
      <c r="C14" s="98"/>
      <c r="D14" s="43">
        <f>'Dados-Dez-2000'!E4</f>
        <v>3</v>
      </c>
      <c r="E14" s="99">
        <f>'Dados-Dez-2000'!F4</f>
        <v>501990.46</v>
      </c>
    </row>
    <row r="15" spans="1:5" ht="15" thickBot="1">
      <c r="A15" s="26" t="s">
        <v>27</v>
      </c>
      <c r="B15" s="100" t="s">
        <v>56</v>
      </c>
      <c r="C15" s="102"/>
      <c r="D15" s="27">
        <f>'Dados-Dez-2000'!H4</f>
        <v>1</v>
      </c>
      <c r="E15" s="103">
        <f>'Dados-Dez-2000'!I4</f>
        <v>11156.95</v>
      </c>
    </row>
    <row r="16" spans="1:5" ht="14.25">
      <c r="A16" s="344" t="s">
        <v>28</v>
      </c>
      <c r="B16" s="104" t="s">
        <v>5</v>
      </c>
      <c r="C16" s="105"/>
      <c r="D16" s="120">
        <f>'Dados-Dez-2000'!K4</f>
        <v>15</v>
      </c>
      <c r="E16" s="121">
        <f>'Dados-Dez-2000'!L4</f>
        <v>75822.67</v>
      </c>
    </row>
    <row r="17" spans="1:5" ht="15" thickBot="1">
      <c r="A17" s="345"/>
      <c r="B17" s="106" t="s">
        <v>14</v>
      </c>
      <c r="C17" s="107"/>
      <c r="D17" s="85">
        <f>'Dados-Dez-2000'!N4</f>
        <v>12</v>
      </c>
      <c r="E17" s="86">
        <f>'Dados-Dez-2000'!O4</f>
        <v>62127.63</v>
      </c>
    </row>
    <row r="18" spans="1:5" ht="14.25">
      <c r="A18" s="77" t="s">
        <v>29</v>
      </c>
      <c r="B18" s="303" t="s">
        <v>61</v>
      </c>
      <c r="C18" s="122"/>
      <c r="D18" s="82">
        <f>'Dados-Dez-2000'!Q4</f>
        <v>30</v>
      </c>
      <c r="E18" s="83">
        <f>'Dados-Dez-2000'!R4</f>
        <v>343757.57</v>
      </c>
    </row>
    <row r="19" spans="1:5" ht="15" thickBot="1">
      <c r="A19" s="78"/>
      <c r="B19" s="124" t="s">
        <v>86</v>
      </c>
      <c r="C19" s="124"/>
      <c r="D19" s="125">
        <f>'Dados-Dez-2000'!T4</f>
        <v>4</v>
      </c>
      <c r="E19" s="126">
        <f>'Dados-Dez-2000'!U4</f>
        <v>20506.5</v>
      </c>
    </row>
    <row r="20" spans="1:5" ht="15" thickBot="1">
      <c r="A20" s="79" t="s">
        <v>30</v>
      </c>
      <c r="B20" s="106" t="s">
        <v>7</v>
      </c>
      <c r="C20" s="107"/>
      <c r="D20" s="80">
        <f>'Dados-Dez-2000'!W4</f>
        <v>8</v>
      </c>
      <c r="E20" s="110">
        <f>'Dados-Dez-2000'!X4</f>
        <v>23701.050000000003</v>
      </c>
    </row>
    <row r="21" spans="1:5" ht="14.25">
      <c r="A21" s="344" t="s">
        <v>31</v>
      </c>
      <c r="B21" s="94" t="s">
        <v>8</v>
      </c>
      <c r="C21" s="95"/>
      <c r="D21" s="351">
        <f>'Dados-Dez-2000'!Z4</f>
        <v>52</v>
      </c>
      <c r="E21" s="353">
        <f>'Dados-Dez-2000'!AA4</f>
        <v>159285.80999999997</v>
      </c>
    </row>
    <row r="22" spans="1:5" ht="14.25">
      <c r="A22" s="345"/>
      <c r="B22" s="104" t="s">
        <v>67</v>
      </c>
      <c r="C22" s="105"/>
      <c r="D22" s="312"/>
      <c r="E22" s="355"/>
    </row>
    <row r="23" spans="1:5" ht="14.25">
      <c r="A23" s="345"/>
      <c r="B23" s="104" t="s">
        <v>11</v>
      </c>
      <c r="C23" s="105"/>
      <c r="D23" s="65">
        <f>'Dados-Dez-2000'!AI4</f>
        <v>0</v>
      </c>
      <c r="E23" s="113">
        <f>'Dados-Dez-2000'!AJ4</f>
        <v>0</v>
      </c>
    </row>
    <row r="24" spans="1:5" ht="15" thickBot="1">
      <c r="A24" s="346"/>
      <c r="B24" s="106" t="s">
        <v>12</v>
      </c>
      <c r="C24" s="107"/>
      <c r="D24" s="54">
        <f>'Dados-Dez-2000'!AL4</f>
        <v>0</v>
      </c>
      <c r="E24" s="114">
        <f>'Dados-Dez-2000'!AM4</f>
        <v>0</v>
      </c>
    </row>
    <row r="25" spans="1:5" ht="15" thickBot="1">
      <c r="A25" s="77" t="s">
        <v>32</v>
      </c>
      <c r="B25" s="94" t="s">
        <v>68</v>
      </c>
      <c r="C25" s="95"/>
      <c r="D25" s="63">
        <f>'Dados-Dez-2000'!AO4</f>
        <v>4</v>
      </c>
      <c r="E25" s="111">
        <f>'Dados-Dez-2000'!AP4</f>
        <v>38852.67</v>
      </c>
    </row>
    <row r="26" spans="1:5" ht="14.25">
      <c r="A26" s="344" t="s">
        <v>33</v>
      </c>
      <c r="B26" s="94" t="s">
        <v>14</v>
      </c>
      <c r="C26" s="95"/>
      <c r="D26" s="63">
        <f>'Dados-Dez-2000'!AR4</f>
        <v>5</v>
      </c>
      <c r="E26" s="111">
        <f>'Dados-Dez-2000'!AS4</f>
        <v>1553955.61</v>
      </c>
    </row>
    <row r="27" spans="1:5" ht="15" thickBot="1">
      <c r="A27" s="346"/>
      <c r="B27" s="106" t="s">
        <v>15</v>
      </c>
      <c r="C27" s="107"/>
      <c r="D27" s="81">
        <f>'Dados-Dez-2000'!AU4</f>
        <v>4</v>
      </c>
      <c r="E27" s="114">
        <f>'Dados-Dez-2000'!AV4</f>
        <v>4499.32</v>
      </c>
    </row>
    <row r="28" spans="1:5" ht="14.25">
      <c r="A28" s="344" t="s">
        <v>35</v>
      </c>
      <c r="B28" s="94" t="s">
        <v>59</v>
      </c>
      <c r="C28" s="95"/>
      <c r="D28" s="351">
        <f>'Dados-Dez-2000'!AX4</f>
        <v>38</v>
      </c>
      <c r="E28" s="353">
        <f>'Dados-Dez-2000'!AY4</f>
        <v>261165.37</v>
      </c>
    </row>
    <row r="29" spans="1:5" ht="14.25">
      <c r="A29" s="345"/>
      <c r="B29" s="115" t="s">
        <v>18</v>
      </c>
      <c r="C29" s="116"/>
      <c r="D29" s="311"/>
      <c r="E29" s="360"/>
    </row>
    <row r="30" spans="1:5" ht="14.25">
      <c r="A30" s="345"/>
      <c r="B30" s="106" t="s">
        <v>17</v>
      </c>
      <c r="C30" s="107"/>
      <c r="D30" s="312"/>
      <c r="E30" s="355"/>
    </row>
    <row r="31" spans="1:5" ht="15" thickBot="1">
      <c r="A31" s="346"/>
      <c r="B31" s="115" t="s">
        <v>10</v>
      </c>
      <c r="C31" s="116"/>
      <c r="D31" s="65">
        <f>'Dados-Dez-2000'!BD4</f>
        <v>5</v>
      </c>
      <c r="E31" s="113">
        <f>'Dados-Dez-2000'!BE4</f>
        <v>440703.14</v>
      </c>
    </row>
    <row r="32" spans="1:5" ht="15" thickBot="1">
      <c r="A32" s="72" t="s">
        <v>36</v>
      </c>
      <c r="B32" s="108" t="s">
        <v>19</v>
      </c>
      <c r="C32" s="109"/>
      <c r="D32" s="61">
        <f>'Dados-Dez-2000'!BJ4</f>
        <v>1</v>
      </c>
      <c r="E32" s="117">
        <f>'Dados-Dez-2000'!BK4</f>
        <v>885.11</v>
      </c>
    </row>
    <row r="33" spans="1:5" ht="15" thickBot="1">
      <c r="A33" s="72" t="s">
        <v>37</v>
      </c>
      <c r="B33" s="108" t="s">
        <v>60</v>
      </c>
      <c r="C33" s="109"/>
      <c r="D33" s="61">
        <f>'Dados-Dez-2000'!BM4</f>
        <v>16</v>
      </c>
      <c r="E33" s="117">
        <f>'Dados-Dez-2000'!BN4</f>
        <v>128949.22</v>
      </c>
    </row>
    <row r="34" spans="1:5" ht="15" thickBot="1">
      <c r="A34" s="72" t="s">
        <v>38</v>
      </c>
      <c r="B34" s="108" t="s">
        <v>21</v>
      </c>
      <c r="C34" s="109"/>
      <c r="D34" s="61">
        <f>'Dados-Dez-2000'!BP4</f>
        <v>0</v>
      </c>
      <c r="E34" s="117">
        <f>'Dados-Dez-2000'!BQ4</f>
        <v>0</v>
      </c>
    </row>
    <row r="35" spans="1:5" ht="15" thickBot="1">
      <c r="A35" s="77" t="s">
        <v>39</v>
      </c>
      <c r="B35" s="94" t="s">
        <v>22</v>
      </c>
      <c r="C35" s="95"/>
      <c r="D35" s="82">
        <f>'Dados-Dez-2000'!BS4</f>
        <v>0</v>
      </c>
      <c r="E35" s="83">
        <f>'Dados-Dez-2000'!BT4</f>
        <v>0</v>
      </c>
    </row>
    <row r="36" spans="1:5" ht="15" thickBot="1">
      <c r="A36" s="118" t="s">
        <v>62</v>
      </c>
      <c r="B36" s="101"/>
      <c r="C36" s="101"/>
      <c r="D36" s="74">
        <f>SUM(D13:D35)</f>
        <v>204</v>
      </c>
      <c r="E36" s="119">
        <f>SUM(E13:E35)</f>
        <v>3678175.3500000006</v>
      </c>
    </row>
    <row r="37" spans="1:5" ht="14.25">
      <c r="A37" s="90"/>
      <c r="B37" s="90"/>
      <c r="C37" s="90"/>
      <c r="D37" s="90"/>
      <c r="E37" s="90"/>
    </row>
    <row r="38" spans="1:5" ht="14.25">
      <c r="A38" s="90"/>
      <c r="B38" s="90"/>
      <c r="C38" s="90"/>
      <c r="D38" s="90"/>
      <c r="E38" s="90"/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5.75">
      <c r="A42" s="90"/>
      <c r="B42" s="90"/>
      <c r="C42" s="75" t="s">
        <v>63</v>
      </c>
      <c r="D42" s="90"/>
      <c r="E42" s="90"/>
    </row>
    <row r="43" spans="1:5" ht="15">
      <c r="A43" s="90"/>
      <c r="B43" s="90"/>
      <c r="C43" s="76" t="s">
        <v>64</v>
      </c>
      <c r="D43" s="90"/>
      <c r="E43" s="90"/>
    </row>
    <row r="44" spans="1:5" ht="15">
      <c r="A44" s="90"/>
      <c r="B44" s="90"/>
      <c r="C44" s="76" t="s">
        <v>65</v>
      </c>
      <c r="D44" s="90"/>
      <c r="E44" s="90"/>
    </row>
  </sheetData>
  <mergeCells count="10">
    <mergeCell ref="A3:E3"/>
    <mergeCell ref="D28:D30"/>
    <mergeCell ref="E28:E30"/>
    <mergeCell ref="A13:A14"/>
    <mergeCell ref="A16:A17"/>
    <mergeCell ref="A26:A27"/>
    <mergeCell ref="A28:A31"/>
    <mergeCell ref="A21:A24"/>
    <mergeCell ref="D21:D22"/>
    <mergeCell ref="E21:E22"/>
  </mergeCells>
  <printOptions horizontalCentered="1"/>
  <pageMargins left="0.7874015748031497" right="0.7874015748031497" top="1.48" bottom="0.984251968503937" header="0.82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45"/>
  <sheetViews>
    <sheetView showGridLines="0" workbookViewId="0" topLeftCell="A1">
      <selection activeCell="E7" sqref="E7"/>
    </sheetView>
  </sheetViews>
  <sheetFormatPr defaultColWidth="9.140625" defaultRowHeight="12.75"/>
  <cols>
    <col min="1" max="2" width="17.421875" style="1" customWidth="1"/>
    <col min="3" max="3" width="14.28125" style="1" customWidth="1"/>
    <col min="4" max="4" width="13.7109375" style="1" customWidth="1"/>
    <col min="5" max="5" width="20.421875" style="1" customWidth="1"/>
    <col min="6" max="7" width="13.7109375" style="1" customWidth="1"/>
    <col min="8" max="16384" width="9.140625" style="1" customWidth="1"/>
  </cols>
  <sheetData>
    <row r="3" spans="1:5" ht="15.75">
      <c r="A3" s="12" t="s">
        <v>42</v>
      </c>
      <c r="B3" s="12"/>
      <c r="C3" s="12"/>
      <c r="D3" s="12"/>
      <c r="E3" s="12"/>
    </row>
    <row r="4" spans="1:2" ht="15.75" thickBot="1">
      <c r="A4" s="13"/>
      <c r="B4" s="14"/>
    </row>
    <row r="5" spans="1:5" ht="14.25">
      <c r="A5" s="347" t="s">
        <v>43</v>
      </c>
      <c r="B5" s="16" t="s">
        <v>44</v>
      </c>
      <c r="C5" s="17" t="s">
        <v>45</v>
      </c>
      <c r="D5" s="17" t="s">
        <v>46</v>
      </c>
      <c r="E5" s="349" t="s">
        <v>47</v>
      </c>
    </row>
    <row r="6" spans="1:5" ht="15" thickBot="1">
      <c r="A6" s="348"/>
      <c r="B6" s="19" t="s">
        <v>48</v>
      </c>
      <c r="C6" s="20" t="s">
        <v>48</v>
      </c>
      <c r="D6" s="20" t="s">
        <v>49</v>
      </c>
      <c r="E6" s="350"/>
    </row>
    <row r="7" spans="1:5" ht="15" thickBot="1">
      <c r="A7" s="21">
        <v>73</v>
      </c>
      <c r="B7" s="22">
        <v>1470</v>
      </c>
      <c r="C7" s="20">
        <v>22</v>
      </c>
      <c r="D7" s="20">
        <v>1501</v>
      </c>
      <c r="E7" s="24">
        <v>20</v>
      </c>
    </row>
    <row r="10" spans="1:5" ht="15.75">
      <c r="A10" s="25" t="s">
        <v>50</v>
      </c>
      <c r="B10" s="25"/>
      <c r="C10" s="25"/>
      <c r="D10" s="25"/>
      <c r="E10" s="25"/>
    </row>
    <row r="11" ht="15" thickBot="1"/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30" t="s">
        <v>1</v>
      </c>
      <c r="C13" s="31"/>
      <c r="D13" s="32">
        <v>187</v>
      </c>
      <c r="E13" s="33">
        <v>3807516.45</v>
      </c>
    </row>
    <row r="14" spans="1:5" ht="14.25">
      <c r="A14" s="345"/>
      <c r="B14" s="35" t="s">
        <v>55</v>
      </c>
      <c r="C14" s="37"/>
      <c r="D14" s="38">
        <v>87</v>
      </c>
      <c r="E14" s="39">
        <v>1362917.12</v>
      </c>
    </row>
    <row r="15" spans="1:5" ht="15" thickBot="1">
      <c r="A15" s="346"/>
      <c r="B15" s="41" t="s">
        <v>3</v>
      </c>
      <c r="C15" s="42"/>
      <c r="D15" s="43">
        <v>47</v>
      </c>
      <c r="E15" s="44">
        <v>375190.35</v>
      </c>
    </row>
    <row r="16" spans="1:5" ht="15" thickBot="1">
      <c r="A16" s="26" t="s">
        <v>27</v>
      </c>
      <c r="B16" s="45" t="s">
        <v>56</v>
      </c>
      <c r="C16" s="47"/>
      <c r="D16" s="27">
        <v>74</v>
      </c>
      <c r="E16" s="48">
        <v>843908.07</v>
      </c>
    </row>
    <row r="17" spans="1:5" ht="14.25">
      <c r="A17" s="344" t="s">
        <v>28</v>
      </c>
      <c r="B17" s="35" t="s">
        <v>17</v>
      </c>
      <c r="C17" s="37"/>
      <c r="D17" s="49">
        <v>15</v>
      </c>
      <c r="E17" s="50">
        <v>75642.25</v>
      </c>
    </row>
    <row r="18" spans="1:5" ht="15" thickBot="1">
      <c r="A18" s="346"/>
      <c r="B18" s="51" t="s">
        <v>5</v>
      </c>
      <c r="C18" s="53"/>
      <c r="D18" s="54">
        <v>25</v>
      </c>
      <c r="E18" s="55">
        <v>100327.96</v>
      </c>
    </row>
    <row r="19" spans="1:5" ht="15" thickBot="1">
      <c r="A19" s="56" t="s">
        <v>29</v>
      </c>
      <c r="B19" s="45" t="s">
        <v>13</v>
      </c>
      <c r="C19" s="47"/>
      <c r="D19" s="27">
        <v>48</v>
      </c>
      <c r="E19" s="57">
        <v>428074.1</v>
      </c>
    </row>
    <row r="20" spans="1:5" ht="15" thickBot="1">
      <c r="A20" s="58" t="s">
        <v>30</v>
      </c>
      <c r="B20" s="59" t="s">
        <v>7</v>
      </c>
      <c r="C20" s="60"/>
      <c r="D20" s="61">
        <v>58</v>
      </c>
      <c r="E20" s="62">
        <v>522715.42</v>
      </c>
    </row>
    <row r="21" spans="1:5" ht="14.25">
      <c r="A21" s="344" t="s">
        <v>31</v>
      </c>
      <c r="B21" s="30" t="s">
        <v>8</v>
      </c>
      <c r="C21" s="31"/>
      <c r="D21" s="63">
        <v>41</v>
      </c>
      <c r="E21" s="64">
        <v>754801.94</v>
      </c>
    </row>
    <row r="22" spans="1:5" ht="14.25">
      <c r="A22" s="345"/>
      <c r="B22" s="35" t="s">
        <v>57</v>
      </c>
      <c r="C22" s="37"/>
      <c r="D22" s="49">
        <v>0</v>
      </c>
      <c r="E22" s="50">
        <v>0</v>
      </c>
    </row>
    <row r="23" spans="1:5" ht="14.25">
      <c r="A23" s="345"/>
      <c r="B23" s="35" t="s">
        <v>58</v>
      </c>
      <c r="C23" s="37"/>
      <c r="D23" s="65">
        <v>56</v>
      </c>
      <c r="E23" s="66">
        <v>267819.47</v>
      </c>
    </row>
    <row r="24" spans="1:5" ht="14.25">
      <c r="A24" s="345"/>
      <c r="B24" s="35" t="s">
        <v>11</v>
      </c>
      <c r="C24" s="37"/>
      <c r="D24" s="65">
        <v>51</v>
      </c>
      <c r="E24" s="66">
        <v>2051125.88</v>
      </c>
    </row>
    <row r="25" spans="1:5" ht="15" thickBot="1">
      <c r="A25" s="346"/>
      <c r="B25" s="51" t="s">
        <v>12</v>
      </c>
      <c r="C25" s="53"/>
      <c r="D25" s="54">
        <v>22</v>
      </c>
      <c r="E25" s="55">
        <v>263436.69</v>
      </c>
    </row>
    <row r="26" spans="1:5" ht="14.25">
      <c r="A26" s="344" t="s">
        <v>32</v>
      </c>
      <c r="B26" s="30" t="s">
        <v>12</v>
      </c>
      <c r="C26" s="31"/>
      <c r="D26" s="63">
        <v>43</v>
      </c>
      <c r="E26" s="64">
        <v>841838.94</v>
      </c>
    </row>
    <row r="27" spans="1:5" ht="15" thickBot="1">
      <c r="A27" s="346"/>
      <c r="B27" s="51" t="s">
        <v>11</v>
      </c>
      <c r="C27" s="53"/>
      <c r="D27" s="54">
        <v>9</v>
      </c>
      <c r="E27" s="55">
        <v>121805.86</v>
      </c>
    </row>
    <row r="28" spans="1:5" ht="14.25">
      <c r="A28" s="344" t="s">
        <v>33</v>
      </c>
      <c r="B28" s="30" t="s">
        <v>14</v>
      </c>
      <c r="C28" s="31"/>
      <c r="D28" s="63">
        <v>41</v>
      </c>
      <c r="E28" s="64">
        <v>1375587.91</v>
      </c>
    </row>
    <row r="29" spans="1:5" ht="15" thickBot="1">
      <c r="A29" s="346"/>
      <c r="B29" s="51" t="s">
        <v>15</v>
      </c>
      <c r="C29" s="53"/>
      <c r="D29" s="54">
        <v>23</v>
      </c>
      <c r="E29" s="55">
        <v>634664.28</v>
      </c>
    </row>
    <row r="30" spans="1:5" ht="14.25">
      <c r="A30" s="344" t="s">
        <v>35</v>
      </c>
      <c r="B30" s="30" t="s">
        <v>59</v>
      </c>
      <c r="C30" s="31"/>
      <c r="D30" s="63">
        <v>414</v>
      </c>
      <c r="E30" s="64">
        <v>5050222.99</v>
      </c>
    </row>
    <row r="31" spans="1:5" ht="14.25">
      <c r="A31" s="345"/>
      <c r="B31" s="67" t="s">
        <v>10</v>
      </c>
      <c r="C31" s="69"/>
      <c r="D31" s="65">
        <v>54</v>
      </c>
      <c r="E31" s="66">
        <v>814834.71</v>
      </c>
    </row>
    <row r="32" spans="1:5" ht="15" thickBot="1">
      <c r="A32" s="346"/>
      <c r="B32" s="41" t="s">
        <v>18</v>
      </c>
      <c r="C32" s="42"/>
      <c r="D32" s="70">
        <v>0</v>
      </c>
      <c r="E32" s="71">
        <v>0</v>
      </c>
    </row>
    <row r="33" spans="1:5" ht="15" thickBot="1">
      <c r="A33" s="72" t="s">
        <v>36</v>
      </c>
      <c r="B33" s="59" t="s">
        <v>19</v>
      </c>
      <c r="C33" s="60"/>
      <c r="D33" s="61">
        <v>16</v>
      </c>
      <c r="E33" s="62">
        <v>221581.81</v>
      </c>
    </row>
    <row r="34" spans="1:5" ht="15" thickBot="1">
      <c r="A34" s="72" t="s">
        <v>37</v>
      </c>
      <c r="B34" s="59" t="s">
        <v>60</v>
      </c>
      <c r="C34" s="60"/>
      <c r="D34" s="61">
        <v>31</v>
      </c>
      <c r="E34" s="62">
        <v>8134609.96</v>
      </c>
    </row>
    <row r="35" spans="1:5" ht="15" thickBot="1">
      <c r="A35" s="72" t="s">
        <v>38</v>
      </c>
      <c r="B35" s="59" t="s">
        <v>21</v>
      </c>
      <c r="C35" s="60"/>
      <c r="D35" s="61">
        <v>77</v>
      </c>
      <c r="E35" s="62">
        <v>511870.64</v>
      </c>
    </row>
    <row r="36" spans="1:5" ht="14.25">
      <c r="A36" s="344" t="s">
        <v>39</v>
      </c>
      <c r="B36" s="30" t="s">
        <v>22</v>
      </c>
      <c r="C36" s="31"/>
      <c r="D36" s="351">
        <v>82</v>
      </c>
      <c r="E36" s="353">
        <v>874827.21</v>
      </c>
    </row>
    <row r="37" spans="1:5" ht="15" thickBot="1">
      <c r="A37" s="346"/>
      <c r="B37" s="51" t="s">
        <v>61</v>
      </c>
      <c r="C37" s="53"/>
      <c r="D37" s="352"/>
      <c r="E37" s="354"/>
    </row>
    <row r="38" spans="1:5" ht="15" thickBot="1">
      <c r="A38" s="73" t="s">
        <v>62</v>
      </c>
      <c r="B38" s="46"/>
      <c r="C38" s="46"/>
      <c r="D38" s="74">
        <v>1501</v>
      </c>
      <c r="E38" s="57">
        <v>29435320.009999998</v>
      </c>
    </row>
    <row r="43" ht="15.75">
      <c r="C43" s="75" t="s">
        <v>63</v>
      </c>
    </row>
    <row r="44" ht="15">
      <c r="C44" s="76" t="s">
        <v>64</v>
      </c>
    </row>
    <row r="45" ht="15">
      <c r="C45" s="76" t="s">
        <v>65</v>
      </c>
    </row>
  </sheetData>
  <mergeCells count="11">
    <mergeCell ref="D36:D37"/>
    <mergeCell ref="E36:E37"/>
    <mergeCell ref="A36:A37"/>
    <mergeCell ref="A30:A32"/>
    <mergeCell ref="A13:A15"/>
    <mergeCell ref="A5:A6"/>
    <mergeCell ref="E5:E6"/>
    <mergeCell ref="A28:A29"/>
    <mergeCell ref="A26:A27"/>
    <mergeCell ref="A21:A25"/>
    <mergeCell ref="A17:A18"/>
  </mergeCells>
  <printOptions horizontalCentered="1"/>
  <pageMargins left="0.9055118110236221" right="0.7086614173228347" top="1.6141732283464567" bottom="0.9448818897637796" header="0.8661417322834646" footer="0.5118110236220472"/>
  <pageSetup horizontalDpi="300" verticalDpi="300" orientation="portrait" paperSize="9" r:id="rId1"/>
  <headerFooter alignWithMargins="0">
    <oddHeader>&amp;L      &amp;"Arial,Negrito"ESTADO DE SANTA CATARINA
      PROCURADORIA GERAL DO ESTADO&amp;"Arial,Normal"
      &amp;9PROCURADORIA FISCAL&amp;10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46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17.421875" style="1" customWidth="1"/>
    <col min="2" max="2" width="17.57421875" style="1" customWidth="1"/>
    <col min="3" max="3" width="14.57421875" style="1" customWidth="1"/>
    <col min="4" max="4" width="13.57421875" style="1" customWidth="1"/>
    <col min="5" max="5" width="20.421875" style="1" customWidth="1"/>
    <col min="6" max="7" width="13.7109375" style="1" customWidth="1"/>
    <col min="8" max="16384" width="9.140625" style="1" customWidth="1"/>
  </cols>
  <sheetData>
    <row r="2" spans="1:5" ht="14.25">
      <c r="A2" s="90"/>
      <c r="B2" s="90"/>
      <c r="C2" s="90"/>
      <c r="D2" s="90"/>
      <c r="E2" s="90"/>
    </row>
    <row r="3" spans="1:5" ht="15.75">
      <c r="A3" s="25" t="s">
        <v>66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4.2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v>20</v>
      </c>
      <c r="B7" s="22">
        <v>2176</v>
      </c>
      <c r="C7" s="20">
        <v>255</v>
      </c>
      <c r="D7" s="20">
        <v>1935</v>
      </c>
      <c r="E7" s="24">
        <v>6</v>
      </c>
    </row>
    <row r="8" spans="1:5" ht="14.25">
      <c r="A8" s="90"/>
      <c r="B8" s="90"/>
      <c r="C8" s="90"/>
      <c r="D8" s="90"/>
      <c r="E8" s="90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77" t="s">
        <v>25</v>
      </c>
      <c r="B13" s="94" t="s">
        <v>1</v>
      </c>
      <c r="C13" s="95"/>
      <c r="D13" s="32">
        <v>84</v>
      </c>
      <c r="E13" s="96">
        <v>2364064.454</v>
      </c>
    </row>
    <row r="14" spans="1:5" ht="15" thickBot="1">
      <c r="A14" s="78"/>
      <c r="B14" s="97" t="s">
        <v>3</v>
      </c>
      <c r="C14" s="98"/>
      <c r="D14" s="43">
        <v>44</v>
      </c>
      <c r="E14" s="99">
        <v>553637.95</v>
      </c>
    </row>
    <row r="15" spans="1:5" ht="15" thickBot="1">
      <c r="A15" s="26" t="s">
        <v>27</v>
      </c>
      <c r="B15" s="100" t="s">
        <v>56</v>
      </c>
      <c r="C15" s="102"/>
      <c r="D15" s="27">
        <v>88</v>
      </c>
      <c r="E15" s="103">
        <v>2298979.01</v>
      </c>
    </row>
    <row r="16" spans="1:5" ht="14.25">
      <c r="A16" s="77" t="s">
        <v>28</v>
      </c>
      <c r="B16" s="104" t="s">
        <v>5</v>
      </c>
      <c r="C16" s="105"/>
      <c r="D16" s="120">
        <v>115</v>
      </c>
      <c r="E16" s="121">
        <v>597134.44</v>
      </c>
    </row>
    <row r="17" spans="1:5" ht="15" thickBot="1">
      <c r="A17" s="84"/>
      <c r="B17" s="106" t="s">
        <v>14</v>
      </c>
      <c r="C17" s="107"/>
      <c r="D17" s="85"/>
      <c r="E17" s="86"/>
    </row>
    <row r="18" spans="1:5" ht="14.25">
      <c r="A18" s="72" t="s">
        <v>29</v>
      </c>
      <c r="B18" s="94" t="s">
        <v>22</v>
      </c>
      <c r="C18" s="95"/>
      <c r="D18" s="127">
        <v>170</v>
      </c>
      <c r="E18" s="121">
        <v>7052075.96</v>
      </c>
    </row>
    <row r="19" spans="1:5" ht="15" thickBot="1">
      <c r="A19" s="123"/>
      <c r="B19" s="97" t="s">
        <v>67</v>
      </c>
      <c r="C19" s="98"/>
      <c r="D19" s="87"/>
      <c r="E19" s="88"/>
    </row>
    <row r="20" spans="1:5" ht="15" thickBot="1">
      <c r="A20" s="79" t="s">
        <v>30</v>
      </c>
      <c r="B20" s="106" t="s">
        <v>7</v>
      </c>
      <c r="C20" s="107"/>
      <c r="D20" s="80">
        <v>74</v>
      </c>
      <c r="E20" s="110">
        <v>1181860.188</v>
      </c>
    </row>
    <row r="21" spans="1:5" ht="14.25">
      <c r="A21" s="29" t="s">
        <v>31</v>
      </c>
      <c r="B21" s="94" t="s">
        <v>8</v>
      </c>
      <c r="C21" s="95"/>
      <c r="D21" s="63">
        <v>115</v>
      </c>
      <c r="E21" s="111">
        <v>4651454.82</v>
      </c>
    </row>
    <row r="22" spans="1:5" ht="14.25">
      <c r="A22" s="34"/>
      <c r="B22" s="104" t="s">
        <v>57</v>
      </c>
      <c r="C22" s="105"/>
      <c r="D22" s="49"/>
      <c r="E22" s="112"/>
    </row>
    <row r="23" spans="1:5" ht="14.25">
      <c r="A23" s="34"/>
      <c r="B23" s="104" t="s">
        <v>10</v>
      </c>
      <c r="C23" s="105"/>
      <c r="D23" s="65">
        <v>36</v>
      </c>
      <c r="E23" s="113">
        <v>1165809.32</v>
      </c>
    </row>
    <row r="24" spans="1:5" ht="14.25">
      <c r="A24" s="34"/>
      <c r="B24" s="104" t="s">
        <v>11</v>
      </c>
      <c r="C24" s="105"/>
      <c r="D24" s="65">
        <v>81</v>
      </c>
      <c r="E24" s="113">
        <v>1704603.69</v>
      </c>
    </row>
    <row r="25" spans="1:5" ht="15" thickBot="1">
      <c r="A25" s="40"/>
      <c r="B25" s="106" t="s">
        <v>12</v>
      </c>
      <c r="C25" s="107"/>
      <c r="D25" s="54">
        <v>45</v>
      </c>
      <c r="E25" s="114">
        <v>277392.16</v>
      </c>
    </row>
    <row r="26" spans="1:5" ht="15" thickBot="1">
      <c r="A26" s="77" t="s">
        <v>32</v>
      </c>
      <c r="B26" s="94" t="s">
        <v>68</v>
      </c>
      <c r="C26" s="95"/>
      <c r="D26" s="63">
        <v>96</v>
      </c>
      <c r="E26" s="111">
        <v>4908250.08</v>
      </c>
    </row>
    <row r="27" spans="1:5" ht="14.25">
      <c r="A27" s="29" t="s">
        <v>33</v>
      </c>
      <c r="B27" s="94" t="s">
        <v>14</v>
      </c>
      <c r="C27" s="95"/>
      <c r="D27" s="63">
        <v>25</v>
      </c>
      <c r="E27" s="111">
        <v>232017.53</v>
      </c>
    </row>
    <row r="28" spans="1:5" ht="15" thickBot="1">
      <c r="A28" s="34"/>
      <c r="B28" s="106" t="s">
        <v>15</v>
      </c>
      <c r="C28" s="107"/>
      <c r="D28" s="81">
        <v>50</v>
      </c>
      <c r="E28" s="114">
        <v>399368.14</v>
      </c>
    </row>
    <row r="29" spans="1:5" ht="14.25">
      <c r="A29" s="29" t="s">
        <v>35</v>
      </c>
      <c r="B29" s="94" t="s">
        <v>59</v>
      </c>
      <c r="C29" s="95"/>
      <c r="D29" s="63">
        <v>363</v>
      </c>
      <c r="E29" s="111">
        <v>4297925.18</v>
      </c>
    </row>
    <row r="30" spans="1:5" ht="14.25">
      <c r="A30" s="34"/>
      <c r="B30" s="115" t="s">
        <v>10</v>
      </c>
      <c r="C30" s="116"/>
      <c r="D30" s="65">
        <v>147</v>
      </c>
      <c r="E30" s="113">
        <v>9504607.830000002</v>
      </c>
    </row>
    <row r="31" spans="1:5" ht="14.25">
      <c r="A31" s="34"/>
      <c r="B31" s="115" t="s">
        <v>18</v>
      </c>
      <c r="C31" s="116"/>
      <c r="D31" s="65"/>
      <c r="E31" s="113"/>
    </row>
    <row r="32" spans="1:5" ht="15" thickBot="1">
      <c r="A32" s="40"/>
      <c r="B32" s="106" t="s">
        <v>17</v>
      </c>
      <c r="C32" s="107"/>
      <c r="D32" s="80"/>
      <c r="E32" s="110"/>
    </row>
    <row r="33" spans="1:5" ht="15" thickBot="1">
      <c r="A33" s="72" t="s">
        <v>36</v>
      </c>
      <c r="B33" s="108" t="s">
        <v>19</v>
      </c>
      <c r="C33" s="109"/>
      <c r="D33" s="61">
        <v>58</v>
      </c>
      <c r="E33" s="117">
        <v>224485.51</v>
      </c>
    </row>
    <row r="34" spans="1:5" ht="15" thickBot="1">
      <c r="A34" s="72" t="s">
        <v>37</v>
      </c>
      <c r="B34" s="108" t="s">
        <v>60</v>
      </c>
      <c r="C34" s="109"/>
      <c r="D34" s="61">
        <v>100</v>
      </c>
      <c r="E34" s="117">
        <v>1393151.18</v>
      </c>
    </row>
    <row r="35" spans="1:5" ht="15" thickBot="1">
      <c r="A35" s="72" t="s">
        <v>38</v>
      </c>
      <c r="B35" s="108" t="s">
        <v>21</v>
      </c>
      <c r="C35" s="109"/>
      <c r="D35" s="61">
        <v>62</v>
      </c>
      <c r="E35" s="117">
        <v>410033.89</v>
      </c>
    </row>
    <row r="36" spans="1:5" ht="14.25">
      <c r="A36" s="77" t="s">
        <v>39</v>
      </c>
      <c r="B36" s="94" t="s">
        <v>22</v>
      </c>
      <c r="C36" s="95"/>
      <c r="D36" s="82">
        <v>182</v>
      </c>
      <c r="E36" s="83">
        <v>1444879.19</v>
      </c>
    </row>
    <row r="37" spans="1:5" ht="15" thickBot="1">
      <c r="A37" s="78"/>
      <c r="B37" s="106" t="s">
        <v>61</v>
      </c>
      <c r="C37" s="107"/>
      <c r="D37" s="89"/>
      <c r="E37" s="88"/>
    </row>
    <row r="38" spans="1:5" ht="15" thickBot="1">
      <c r="A38" s="118" t="s">
        <v>62</v>
      </c>
      <c r="B38" s="101"/>
      <c r="C38" s="101"/>
      <c r="D38" s="74">
        <v>1935</v>
      </c>
      <c r="E38" s="119">
        <v>44661730.522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printOptions horizontalCentered="1"/>
  <pageMargins left="0.91" right="0.71" top="1.55" bottom="0.9448818897637796" header="0.87" footer="0.5118110236220472"/>
  <pageSetup horizontalDpi="300" verticalDpi="300" orientation="portrait" paperSize="9" r:id="rId1"/>
  <headerFooter alignWithMargins="0">
    <oddHeader>&amp;L      &amp;"Arial,Negrito"ESTADO DE SANTA CATARINA
      PROCURADORIA GERAL DO ESTADO&amp;"Arial,Normal"
      &amp;9PROCURADORIA FISCAL&amp;10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W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" customWidth="1"/>
    <col min="3" max="3" width="19.28125" style="1" customWidth="1"/>
    <col min="4" max="4" width="4.140625" style="1" customWidth="1"/>
    <col min="5" max="5" width="19.7109375" style="1" customWidth="1"/>
    <col min="6" max="6" width="21.140625" style="1" customWidth="1"/>
    <col min="7" max="7" width="3.7109375" style="1" customWidth="1"/>
    <col min="8" max="8" width="18.57421875" style="1" customWidth="1"/>
    <col min="9" max="9" width="26.140625" style="1" customWidth="1"/>
    <col min="10" max="10" width="4.57421875" style="1" customWidth="1"/>
    <col min="11" max="11" width="19.7109375" style="1" customWidth="1"/>
    <col min="12" max="12" width="24.140625" style="1" customWidth="1"/>
    <col min="13" max="13" width="3.7109375" style="1" customWidth="1"/>
    <col min="14" max="14" width="18.57421875" style="1" customWidth="1"/>
    <col min="15" max="15" width="26.140625" style="1" customWidth="1"/>
    <col min="16" max="16" width="4.57421875" style="1" customWidth="1"/>
    <col min="17" max="17" width="19.7109375" style="1" customWidth="1"/>
    <col min="18" max="18" width="24.57421875" style="1" customWidth="1"/>
    <col min="19" max="19" width="4.28125" style="1" customWidth="1"/>
    <col min="20" max="20" width="18.57421875" style="1" customWidth="1"/>
    <col min="21" max="21" width="23.57421875" style="1" customWidth="1"/>
    <col min="22" max="22" width="4.57421875" style="0" customWidth="1"/>
    <col min="23" max="23" width="18.57421875" style="1" customWidth="1"/>
    <col min="24" max="24" width="23.57421875" style="1" customWidth="1"/>
    <col min="25" max="25" width="4.28125" style="1" customWidth="1"/>
    <col min="26" max="26" width="18.57421875" style="1" customWidth="1"/>
    <col min="27" max="27" width="25.57421875" style="1" customWidth="1"/>
    <col min="28" max="28" width="4.28125" style="1" customWidth="1"/>
    <col min="29" max="29" width="18.57421875" style="1" customWidth="1"/>
    <col min="30" max="30" width="21.28125" style="1" customWidth="1"/>
    <col min="31" max="31" width="4.28125" style="1" customWidth="1"/>
    <col min="32" max="32" width="18.57421875" style="1" customWidth="1"/>
    <col min="33" max="33" width="22.140625" style="1" customWidth="1"/>
    <col min="34" max="34" width="4.57421875" style="1" customWidth="1"/>
    <col min="35" max="35" width="18.57421875" style="1" customWidth="1"/>
    <col min="36" max="36" width="21.7109375" style="1" customWidth="1"/>
    <col min="37" max="37" width="5.140625" style="1" customWidth="1"/>
    <col min="38" max="38" width="18.57421875" style="1" customWidth="1"/>
    <col min="39" max="39" width="23.28125" style="1" customWidth="1"/>
    <col min="40" max="40" width="4.421875" style="1" customWidth="1"/>
    <col min="41" max="41" width="18.57421875" style="1" customWidth="1"/>
    <col min="42" max="42" width="23.28125" style="1" customWidth="1"/>
    <col min="43" max="43" width="4.57421875" style="1" customWidth="1"/>
    <col min="44" max="44" width="18.57421875" style="1" customWidth="1"/>
    <col min="45" max="45" width="23.28125" style="1" customWidth="1"/>
    <col min="46" max="46" width="4.7109375" style="1" customWidth="1"/>
    <col min="47" max="47" width="18.57421875" style="1" customWidth="1"/>
    <col min="48" max="48" width="23.28125" style="1" customWidth="1"/>
    <col min="49" max="49" width="4.57421875" style="1" customWidth="1"/>
    <col min="50" max="50" width="19.57421875" style="1" customWidth="1"/>
    <col min="51" max="51" width="24.28125" style="1" customWidth="1"/>
    <col min="52" max="52" width="3.421875" style="1" customWidth="1"/>
    <col min="53" max="53" width="19.57421875" style="1" customWidth="1"/>
    <col min="54" max="54" width="24.28125" style="1" customWidth="1"/>
    <col min="55" max="55" width="4.421875" style="1" customWidth="1"/>
    <col min="56" max="56" width="18.57421875" style="1" customWidth="1"/>
    <col min="57" max="57" width="23.28125" style="1" customWidth="1"/>
    <col min="58" max="58" width="3.8515625" style="1" customWidth="1"/>
    <col min="59" max="59" width="18.57421875" style="1" customWidth="1"/>
    <col min="60" max="60" width="21.421875" style="1" customWidth="1"/>
    <col min="61" max="61" width="4.00390625" style="1" customWidth="1"/>
    <col min="62" max="62" width="18.57421875" style="1" customWidth="1"/>
    <col min="63" max="63" width="20.57421875" style="1" customWidth="1"/>
    <col min="64" max="64" width="4.57421875" style="1" customWidth="1"/>
    <col min="65" max="65" width="19.57421875" style="1" customWidth="1"/>
    <col min="66" max="66" width="23.140625" style="1" customWidth="1"/>
    <col min="67" max="67" width="3.8515625" style="1" customWidth="1"/>
    <col min="68" max="68" width="18.57421875" style="1" customWidth="1"/>
    <col min="69" max="69" width="23.8515625" style="1" customWidth="1"/>
    <col min="70" max="70" width="4.7109375" style="1" customWidth="1"/>
    <col min="71" max="71" width="19.57421875" style="1" customWidth="1"/>
    <col min="72" max="72" width="23.140625" style="1" customWidth="1"/>
    <col min="73" max="73" width="4.140625" style="1" customWidth="1"/>
    <col min="74" max="74" width="19.57421875" style="1" customWidth="1"/>
    <col min="75" max="75" width="26.28125" style="1" customWidth="1"/>
    <col min="76" max="16384" width="11.421875" style="1" customWidth="1"/>
  </cols>
  <sheetData>
    <row r="1" ht="9" customHeight="1" thickBot="1"/>
    <row r="2" spans="2:75" ht="15.75" thickBot="1">
      <c r="B2" s="4" t="s">
        <v>0</v>
      </c>
      <c r="C2" s="11" t="s">
        <v>1</v>
      </c>
      <c r="E2" s="4" t="s">
        <v>2</v>
      </c>
      <c r="F2" s="11" t="s">
        <v>3</v>
      </c>
      <c r="H2" s="4" t="s">
        <v>0</v>
      </c>
      <c r="I2" s="11" t="s">
        <v>4</v>
      </c>
      <c r="K2" s="4" t="s">
        <v>2</v>
      </c>
      <c r="L2" s="11" t="s">
        <v>5</v>
      </c>
      <c r="N2" s="4" t="s">
        <v>0</v>
      </c>
      <c r="O2" s="11" t="s">
        <v>14</v>
      </c>
      <c r="Q2" s="4" t="s">
        <v>2</v>
      </c>
      <c r="R2" s="11" t="s">
        <v>6</v>
      </c>
      <c r="T2" s="4" t="s">
        <v>0</v>
      </c>
      <c r="U2" s="11" t="s">
        <v>67</v>
      </c>
      <c r="W2" s="4" t="s">
        <v>0</v>
      </c>
      <c r="X2" s="11" t="s">
        <v>7</v>
      </c>
      <c r="Z2" s="4" t="s">
        <v>0</v>
      </c>
      <c r="AA2" s="11" t="s">
        <v>8</v>
      </c>
      <c r="AC2" s="4" t="s">
        <v>0</v>
      </c>
      <c r="AD2" s="11" t="s">
        <v>9</v>
      </c>
      <c r="AF2" s="4" t="s">
        <v>0</v>
      </c>
      <c r="AG2" s="11" t="s">
        <v>10</v>
      </c>
      <c r="AI2" s="4" t="s">
        <v>0</v>
      </c>
      <c r="AJ2" s="11" t="s">
        <v>11</v>
      </c>
      <c r="AL2" s="4" t="s">
        <v>0</v>
      </c>
      <c r="AM2" s="11" t="s">
        <v>12</v>
      </c>
      <c r="AO2" s="4" t="s">
        <v>0</v>
      </c>
      <c r="AP2" s="11" t="s">
        <v>13</v>
      </c>
      <c r="AR2" s="4" t="s">
        <v>0</v>
      </c>
      <c r="AS2" s="11" t="s">
        <v>14</v>
      </c>
      <c r="AU2" s="4" t="s">
        <v>0</v>
      </c>
      <c r="AV2" s="11" t="s">
        <v>15</v>
      </c>
      <c r="AX2" s="4" t="s">
        <v>2</v>
      </c>
      <c r="AY2" s="11" t="s">
        <v>16</v>
      </c>
      <c r="BA2" s="4" t="s">
        <v>2</v>
      </c>
      <c r="BB2" s="11" t="s">
        <v>17</v>
      </c>
      <c r="BD2" s="4" t="s">
        <v>0</v>
      </c>
      <c r="BE2" s="11" t="s">
        <v>10</v>
      </c>
      <c r="BG2" s="4" t="s">
        <v>0</v>
      </c>
      <c r="BH2" s="11" t="s">
        <v>18</v>
      </c>
      <c r="BJ2" s="4" t="s">
        <v>0</v>
      </c>
      <c r="BK2" s="11" t="s">
        <v>19</v>
      </c>
      <c r="BM2" s="4" t="s">
        <v>2</v>
      </c>
      <c r="BN2" s="11" t="s">
        <v>20</v>
      </c>
      <c r="BP2" s="4" t="s">
        <v>0</v>
      </c>
      <c r="BQ2" s="11" t="s">
        <v>21</v>
      </c>
      <c r="BS2" s="4" t="s">
        <v>2</v>
      </c>
      <c r="BT2" s="11" t="s">
        <v>22</v>
      </c>
      <c r="BV2" s="4" t="s">
        <v>2</v>
      </c>
      <c r="BW2" s="11" t="s">
        <v>23</v>
      </c>
    </row>
    <row r="3" spans="2:75" ht="15.75" thickBot="1">
      <c r="B3" s="5" t="s">
        <v>24</v>
      </c>
      <c r="C3" s="6" t="s">
        <v>25</v>
      </c>
      <c r="E3" s="5" t="s">
        <v>26</v>
      </c>
      <c r="F3" s="6" t="s">
        <v>25</v>
      </c>
      <c r="H3" s="5" t="s">
        <v>24</v>
      </c>
      <c r="I3" s="6" t="s">
        <v>27</v>
      </c>
      <c r="K3" s="5" t="s">
        <v>26</v>
      </c>
      <c r="L3" s="6" t="s">
        <v>28</v>
      </c>
      <c r="N3" s="5" t="s">
        <v>24</v>
      </c>
      <c r="O3" s="6" t="s">
        <v>28</v>
      </c>
      <c r="Q3" s="5" t="s">
        <v>26</v>
      </c>
      <c r="R3" s="6" t="s">
        <v>29</v>
      </c>
      <c r="T3" s="5" t="s">
        <v>24</v>
      </c>
      <c r="U3" s="6" t="s">
        <v>29</v>
      </c>
      <c r="W3" s="5" t="s">
        <v>24</v>
      </c>
      <c r="X3" s="6" t="s">
        <v>30</v>
      </c>
      <c r="Z3" s="5" t="s">
        <v>24</v>
      </c>
      <c r="AA3" s="6" t="s">
        <v>31</v>
      </c>
      <c r="AC3" s="5" t="s">
        <v>24</v>
      </c>
      <c r="AD3" s="6" t="s">
        <v>31</v>
      </c>
      <c r="AF3" s="5" t="s">
        <v>24</v>
      </c>
      <c r="AG3" s="6" t="s">
        <v>31</v>
      </c>
      <c r="AI3" s="5" t="s">
        <v>24</v>
      </c>
      <c r="AJ3" s="6" t="s">
        <v>31</v>
      </c>
      <c r="AL3" s="5" t="s">
        <v>24</v>
      </c>
      <c r="AM3" s="6" t="s">
        <v>31</v>
      </c>
      <c r="AO3" s="5" t="s">
        <v>24</v>
      </c>
      <c r="AP3" s="6" t="s">
        <v>32</v>
      </c>
      <c r="AR3" s="5" t="s">
        <v>24</v>
      </c>
      <c r="AS3" s="6" t="s">
        <v>33</v>
      </c>
      <c r="AU3" s="5" t="s">
        <v>24</v>
      </c>
      <c r="AV3" s="6" t="s">
        <v>33</v>
      </c>
      <c r="AX3" s="5" t="s">
        <v>34</v>
      </c>
      <c r="AY3" s="6" t="s">
        <v>35</v>
      </c>
      <c r="BA3" s="5" t="s">
        <v>34</v>
      </c>
      <c r="BB3" s="6" t="s">
        <v>35</v>
      </c>
      <c r="BD3" s="5" t="s">
        <v>24</v>
      </c>
      <c r="BE3" s="6" t="s">
        <v>35</v>
      </c>
      <c r="BG3" s="5" t="s">
        <v>24</v>
      </c>
      <c r="BH3" s="6" t="s">
        <v>35</v>
      </c>
      <c r="BJ3" s="5" t="s">
        <v>24</v>
      </c>
      <c r="BK3" s="6" t="s">
        <v>36</v>
      </c>
      <c r="BM3" s="5" t="s">
        <v>34</v>
      </c>
      <c r="BN3" s="6" t="s">
        <v>37</v>
      </c>
      <c r="BP3" s="5" t="s">
        <v>24</v>
      </c>
      <c r="BQ3" s="6" t="s">
        <v>38</v>
      </c>
      <c r="BS3" s="5" t="s">
        <v>34</v>
      </c>
      <c r="BT3" s="6" t="s">
        <v>39</v>
      </c>
      <c r="BV3" s="5" t="s">
        <v>34</v>
      </c>
      <c r="BW3" s="6" t="s">
        <v>39</v>
      </c>
    </row>
    <row r="4" spans="2:75" ht="15" thickBot="1">
      <c r="B4" s="7">
        <f>SUM(B6:B25)</f>
        <v>57</v>
      </c>
      <c r="C4" s="8">
        <f>SUM(C6:C25)</f>
        <v>611199.03</v>
      </c>
      <c r="E4" s="7">
        <f>SUM(E6:E25)</f>
        <v>80</v>
      </c>
      <c r="F4" s="8">
        <f>SUM(F6:F25)</f>
        <v>1459928.1199999999</v>
      </c>
      <c r="H4" s="7">
        <f>SUM(H6:H25)</f>
        <v>53</v>
      </c>
      <c r="I4" s="8">
        <f>SUM(I6:I25)</f>
        <v>253210.56</v>
      </c>
      <c r="K4" s="7">
        <f>SUM(K6:K25)</f>
        <v>37</v>
      </c>
      <c r="L4" s="8">
        <f>SUM(L6:L25)</f>
        <v>353729.6</v>
      </c>
      <c r="N4" s="7">
        <f>SUM(N6:N25)</f>
        <v>80</v>
      </c>
      <c r="O4" s="8">
        <f>SUM(O6:O25)</f>
        <v>335449.93</v>
      </c>
      <c r="Q4" s="7">
        <f>SUM(Q6:Q25)</f>
        <v>156</v>
      </c>
      <c r="R4" s="8">
        <f>SUM(R6:R25)</f>
        <v>764050.0800000001</v>
      </c>
      <c r="T4" s="7">
        <f>SUM(T6:T25)</f>
        <v>31</v>
      </c>
      <c r="U4" s="8">
        <f>SUM(U6:U25)</f>
        <v>18962.510000000006</v>
      </c>
      <c r="W4" s="7">
        <f>SUM(W6:W25)</f>
        <v>94</v>
      </c>
      <c r="X4" s="8">
        <f>SUM(X6:X25)</f>
        <v>1217651.1699999997</v>
      </c>
      <c r="Z4" s="7">
        <f>SUM(Z6:Z25)</f>
        <v>9</v>
      </c>
      <c r="AA4" s="8">
        <f>SUM(AA6:AA25)</f>
        <v>783476.17</v>
      </c>
      <c r="AC4" s="7">
        <f>SUM(AC6:AC25)</f>
        <v>21</v>
      </c>
      <c r="AD4" s="8">
        <f>SUM(AD6:AD25)</f>
        <v>198912.01</v>
      </c>
      <c r="AF4" s="7">
        <f>SUM(AF6:AF25)</f>
        <v>30</v>
      </c>
      <c r="AG4" s="8">
        <f>SUM(AG6:AG25)</f>
        <v>115390.71</v>
      </c>
      <c r="AI4" s="7">
        <f>SUM(AI6:AI25)</f>
        <v>22</v>
      </c>
      <c r="AJ4" s="8">
        <f>SUM(AJ6:AJ25)</f>
        <v>794825.42</v>
      </c>
      <c r="AL4" s="7">
        <f>SUM(AL6:AL25)</f>
        <v>8</v>
      </c>
      <c r="AM4" s="8">
        <f>SUM(AM6:AM25)</f>
        <v>36464.55</v>
      </c>
      <c r="AO4" s="7">
        <f>SUM(AO6:AO25)</f>
        <v>62</v>
      </c>
      <c r="AP4" s="8">
        <f>SUM(AP6:AP25)</f>
        <v>5434605.020000001</v>
      </c>
      <c r="AR4" s="7">
        <f>SUM(AR6:AR25)</f>
        <v>19</v>
      </c>
      <c r="AS4" s="8">
        <f>SUM(AS6:AS25)</f>
        <v>109445.51</v>
      </c>
      <c r="AU4" s="7">
        <f>SUM(AU6:AU25)</f>
        <v>46</v>
      </c>
      <c r="AV4" s="8">
        <f>SUM(AV6:AV25)</f>
        <v>74014.35</v>
      </c>
      <c r="AX4" s="7">
        <f>SUM(AX6:AX25)</f>
        <v>294</v>
      </c>
      <c r="AY4" s="8">
        <f>SUM(AY6:AY25)</f>
        <v>2917098.6500000004</v>
      </c>
      <c r="BA4" s="7">
        <f>SUM(BA6:BA25)</f>
        <v>0</v>
      </c>
      <c r="BB4" s="8">
        <f>SUM(BB6:BB25)</f>
        <v>0</v>
      </c>
      <c r="BD4" s="7">
        <f>SUM(BD6:BD25)</f>
        <v>123</v>
      </c>
      <c r="BE4" s="8">
        <f>SUM(BE6:BE25)</f>
        <v>1137906.5600000003</v>
      </c>
      <c r="BG4" s="7">
        <f>SUM(BG6:BG25)</f>
        <v>0</v>
      </c>
      <c r="BH4" s="8">
        <f>SUM(BH6:BH25)</f>
        <v>0</v>
      </c>
      <c r="BJ4" s="7">
        <f>SUM(BJ6:BJ25)</f>
        <v>122</v>
      </c>
      <c r="BK4" s="8">
        <f>SUM(BK6:BK25)</f>
        <v>395270.06000000006</v>
      </c>
      <c r="BM4" s="7">
        <f>SUM(BM6:BM25)</f>
        <v>65</v>
      </c>
      <c r="BN4" s="8">
        <f>SUM(BN6:BN25)</f>
        <v>705827.7900000002</v>
      </c>
      <c r="BP4" s="7">
        <f>SUM(BP6:BP25)</f>
        <v>48</v>
      </c>
      <c r="BQ4" s="8">
        <f>SUM(BQ6:BQ25)</f>
        <v>226942.44999999998</v>
      </c>
      <c r="BS4" s="7">
        <f>SUM(BS6:BS25)</f>
        <v>72</v>
      </c>
      <c r="BT4" s="8">
        <f>SUM(BT6:BT25)</f>
        <v>598073.7500000001</v>
      </c>
      <c r="BV4" s="7">
        <f>SUM(BV6:BV25)</f>
        <v>0</v>
      </c>
      <c r="BW4" s="8">
        <f>SUM(BW6:BW25)</f>
        <v>0</v>
      </c>
    </row>
    <row r="5" spans="2:75" ht="15" thickBot="1">
      <c r="B5" s="9" t="s">
        <v>40</v>
      </c>
      <c r="C5" s="10" t="s">
        <v>41</v>
      </c>
      <c r="E5" s="9" t="s">
        <v>40</v>
      </c>
      <c r="F5" s="10" t="s">
        <v>41</v>
      </c>
      <c r="H5" s="9" t="s">
        <v>40</v>
      </c>
      <c r="I5" s="10" t="s">
        <v>41</v>
      </c>
      <c r="K5" s="9" t="s">
        <v>40</v>
      </c>
      <c r="L5" s="10" t="s">
        <v>41</v>
      </c>
      <c r="N5" s="9" t="s">
        <v>40</v>
      </c>
      <c r="O5" s="10" t="s">
        <v>41</v>
      </c>
      <c r="Q5" s="9" t="s">
        <v>40</v>
      </c>
      <c r="R5" s="10" t="s">
        <v>41</v>
      </c>
      <c r="T5" s="9" t="s">
        <v>40</v>
      </c>
      <c r="U5" s="10" t="s">
        <v>41</v>
      </c>
      <c r="W5" s="9" t="s">
        <v>40</v>
      </c>
      <c r="X5" s="10" t="s">
        <v>41</v>
      </c>
      <c r="Z5" s="9" t="s">
        <v>40</v>
      </c>
      <c r="AA5" s="10" t="s">
        <v>41</v>
      </c>
      <c r="AC5" s="9" t="s">
        <v>40</v>
      </c>
      <c r="AD5" s="10" t="s">
        <v>41</v>
      </c>
      <c r="AF5" s="9" t="s">
        <v>40</v>
      </c>
      <c r="AG5" s="10" t="s">
        <v>41</v>
      </c>
      <c r="AI5" s="9" t="s">
        <v>40</v>
      </c>
      <c r="AJ5" s="10" t="s">
        <v>41</v>
      </c>
      <c r="AL5" s="9" t="s">
        <v>40</v>
      </c>
      <c r="AM5" s="10" t="s">
        <v>41</v>
      </c>
      <c r="AO5" s="9" t="s">
        <v>40</v>
      </c>
      <c r="AP5" s="10" t="s">
        <v>41</v>
      </c>
      <c r="AR5" s="9" t="s">
        <v>40</v>
      </c>
      <c r="AS5" s="10" t="s">
        <v>41</v>
      </c>
      <c r="AU5" s="9" t="s">
        <v>40</v>
      </c>
      <c r="AV5" s="10" t="s">
        <v>41</v>
      </c>
      <c r="AX5" s="9" t="s">
        <v>40</v>
      </c>
      <c r="AY5" s="10" t="s">
        <v>41</v>
      </c>
      <c r="BA5" s="9" t="s">
        <v>40</v>
      </c>
      <c r="BB5" s="10" t="s">
        <v>41</v>
      </c>
      <c r="BD5" s="9" t="s">
        <v>40</v>
      </c>
      <c r="BE5" s="10" t="s">
        <v>41</v>
      </c>
      <c r="BG5" s="9" t="s">
        <v>40</v>
      </c>
      <c r="BH5" s="10" t="s">
        <v>41</v>
      </c>
      <c r="BJ5" s="9" t="s">
        <v>40</v>
      </c>
      <c r="BK5" s="10" t="s">
        <v>41</v>
      </c>
      <c r="BM5" s="9" t="s">
        <v>40</v>
      </c>
      <c r="BN5" s="10" t="s">
        <v>41</v>
      </c>
      <c r="BP5" s="9" t="s">
        <v>40</v>
      </c>
      <c r="BQ5" s="10" t="s">
        <v>41</v>
      </c>
      <c r="BS5" s="9" t="s">
        <v>40</v>
      </c>
      <c r="BT5" s="10" t="s">
        <v>41</v>
      </c>
      <c r="BV5" s="9" t="s">
        <v>40</v>
      </c>
      <c r="BW5" s="10" t="s">
        <v>41</v>
      </c>
    </row>
    <row r="6" spans="1:75" s="129" customFormat="1" ht="14.25">
      <c r="A6" s="1"/>
      <c r="B6" s="128">
        <v>5</v>
      </c>
      <c r="C6" s="133">
        <v>1106.11</v>
      </c>
      <c r="E6" s="128">
        <v>2</v>
      </c>
      <c r="F6" s="133">
        <v>895.03</v>
      </c>
      <c r="H6" s="128">
        <v>2</v>
      </c>
      <c r="I6" s="133">
        <v>6433.07</v>
      </c>
      <c r="K6" s="128">
        <v>1</v>
      </c>
      <c r="L6" s="133">
        <v>518.15</v>
      </c>
      <c r="N6" s="128">
        <v>4</v>
      </c>
      <c r="O6" s="133">
        <v>2967.16</v>
      </c>
      <c r="Q6" s="128">
        <v>4</v>
      </c>
      <c r="R6" s="133">
        <v>237522.41</v>
      </c>
      <c r="T6" s="128">
        <v>19</v>
      </c>
      <c r="U6" s="133">
        <v>9589.19</v>
      </c>
      <c r="V6" s="130"/>
      <c r="W6" s="128">
        <v>2</v>
      </c>
      <c r="X6" s="133">
        <v>628.14</v>
      </c>
      <c r="Z6" s="128">
        <v>9</v>
      </c>
      <c r="AA6" s="133">
        <v>783476.17</v>
      </c>
      <c r="AC6" s="128">
        <v>21</v>
      </c>
      <c r="AD6" s="133">
        <v>198912.01</v>
      </c>
      <c r="AF6" s="128">
        <v>30</v>
      </c>
      <c r="AG6" s="133">
        <v>115390.71</v>
      </c>
      <c r="AI6" s="128">
        <v>1</v>
      </c>
      <c r="AJ6" s="133">
        <v>473.67</v>
      </c>
      <c r="AL6" s="128">
        <v>1</v>
      </c>
      <c r="AM6" s="133">
        <v>1026.5</v>
      </c>
      <c r="AO6" s="128">
        <v>1</v>
      </c>
      <c r="AP6" s="133">
        <v>792.04</v>
      </c>
      <c r="AR6" s="128">
        <v>2</v>
      </c>
      <c r="AS6" s="133">
        <v>355.98</v>
      </c>
      <c r="AU6" s="128">
        <v>5</v>
      </c>
      <c r="AV6" s="133">
        <v>8681.89</v>
      </c>
      <c r="AX6" s="128">
        <v>26</v>
      </c>
      <c r="AY6" s="133">
        <v>11385.25</v>
      </c>
      <c r="BA6" s="128"/>
      <c r="BB6" s="133"/>
      <c r="BD6" s="128">
        <v>1</v>
      </c>
      <c r="BE6" s="133">
        <v>476.53</v>
      </c>
      <c r="BG6" s="128"/>
      <c r="BH6" s="133"/>
      <c r="BJ6" s="128">
        <v>1</v>
      </c>
      <c r="BK6" s="133">
        <v>266.31</v>
      </c>
      <c r="BM6" s="128">
        <v>2</v>
      </c>
      <c r="BN6" s="133">
        <v>1319.24</v>
      </c>
      <c r="BP6" s="128">
        <v>2</v>
      </c>
      <c r="BQ6" s="133">
        <v>98254.2</v>
      </c>
      <c r="BS6" s="128">
        <v>5</v>
      </c>
      <c r="BT6" s="133">
        <v>1626.48</v>
      </c>
      <c r="BV6" s="128"/>
      <c r="BW6" s="133"/>
    </row>
    <row r="7" spans="1:75" s="129" customFormat="1" ht="14.25">
      <c r="A7" s="1"/>
      <c r="B7" s="131">
        <v>6</v>
      </c>
      <c r="C7" s="132">
        <v>41310</v>
      </c>
      <c r="E7" s="131">
        <v>1</v>
      </c>
      <c r="F7" s="132">
        <v>425.64</v>
      </c>
      <c r="H7" s="131">
        <v>2</v>
      </c>
      <c r="I7" s="132">
        <v>32483.19</v>
      </c>
      <c r="K7" s="131">
        <v>1</v>
      </c>
      <c r="L7" s="132">
        <v>604.71</v>
      </c>
      <c r="N7" s="131">
        <v>1</v>
      </c>
      <c r="O7" s="132">
        <v>752.11</v>
      </c>
      <c r="Q7" s="131">
        <v>7</v>
      </c>
      <c r="R7" s="132">
        <v>37752.82</v>
      </c>
      <c r="T7" s="131">
        <v>5</v>
      </c>
      <c r="U7" s="132">
        <v>3285.99</v>
      </c>
      <c r="V7" s="130"/>
      <c r="W7" s="131">
        <v>2</v>
      </c>
      <c r="X7" s="132">
        <v>3196.48</v>
      </c>
      <c r="Z7" s="131"/>
      <c r="AA7" s="132"/>
      <c r="AC7" s="131"/>
      <c r="AD7" s="132"/>
      <c r="AF7" s="131"/>
      <c r="AG7" s="132"/>
      <c r="AI7" s="131">
        <v>1</v>
      </c>
      <c r="AJ7" s="132">
        <v>180.98</v>
      </c>
      <c r="AL7" s="131">
        <v>2</v>
      </c>
      <c r="AM7" s="132">
        <v>571.96</v>
      </c>
      <c r="AO7" s="131">
        <v>4</v>
      </c>
      <c r="AP7" s="132">
        <v>2065.42</v>
      </c>
      <c r="AR7" s="131">
        <v>1</v>
      </c>
      <c r="AS7" s="132">
        <v>1369.03</v>
      </c>
      <c r="AU7" s="131">
        <v>1</v>
      </c>
      <c r="AV7" s="132">
        <v>6852.39</v>
      </c>
      <c r="AX7" s="131">
        <v>155</v>
      </c>
      <c r="AY7" s="132">
        <v>951010.75</v>
      </c>
      <c r="BA7" s="131"/>
      <c r="BB7" s="132"/>
      <c r="BD7" s="131">
        <v>1</v>
      </c>
      <c r="BE7" s="132">
        <v>632.55</v>
      </c>
      <c r="BG7" s="131"/>
      <c r="BH7" s="132"/>
      <c r="BJ7" s="131">
        <v>3</v>
      </c>
      <c r="BK7" s="132">
        <v>1442.85</v>
      </c>
      <c r="BM7" s="131">
        <v>1</v>
      </c>
      <c r="BN7" s="132">
        <v>328.73</v>
      </c>
      <c r="BP7" s="131">
        <v>3</v>
      </c>
      <c r="BQ7" s="132">
        <v>1214.49</v>
      </c>
      <c r="BS7" s="131">
        <v>2</v>
      </c>
      <c r="BT7" s="132">
        <v>541.25</v>
      </c>
      <c r="BV7" s="131"/>
      <c r="BW7" s="132"/>
    </row>
    <row r="8" spans="1:75" s="129" customFormat="1" ht="14.25">
      <c r="A8" s="1"/>
      <c r="B8" s="131">
        <v>13</v>
      </c>
      <c r="C8" s="132">
        <v>7289.43</v>
      </c>
      <c r="E8" s="131">
        <v>4</v>
      </c>
      <c r="F8" s="132">
        <v>597.81</v>
      </c>
      <c r="H8" s="131">
        <v>2</v>
      </c>
      <c r="I8" s="132">
        <v>374.65</v>
      </c>
      <c r="K8" s="131">
        <v>1</v>
      </c>
      <c r="L8" s="132">
        <v>15237</v>
      </c>
      <c r="N8" s="131">
        <v>5</v>
      </c>
      <c r="O8" s="132">
        <v>17583.51</v>
      </c>
      <c r="Q8" s="131">
        <v>26</v>
      </c>
      <c r="R8" s="132">
        <v>103237.81</v>
      </c>
      <c r="T8" s="131">
        <v>2</v>
      </c>
      <c r="U8" s="132">
        <v>1482.38</v>
      </c>
      <c r="V8" s="130"/>
      <c r="W8" s="131">
        <v>11</v>
      </c>
      <c r="X8" s="132">
        <v>12707.32</v>
      </c>
      <c r="Z8" s="131"/>
      <c r="AA8" s="132"/>
      <c r="AC8" s="131"/>
      <c r="AD8" s="132"/>
      <c r="AF8" s="131"/>
      <c r="AG8" s="132"/>
      <c r="AI8" s="131">
        <v>4</v>
      </c>
      <c r="AJ8" s="132">
        <v>943.7</v>
      </c>
      <c r="AL8" s="131">
        <v>4</v>
      </c>
      <c r="AM8" s="132">
        <v>27506.45</v>
      </c>
      <c r="AO8" s="131">
        <v>2</v>
      </c>
      <c r="AP8" s="132">
        <v>841.02</v>
      </c>
      <c r="AR8" s="131">
        <v>2</v>
      </c>
      <c r="AS8" s="132">
        <v>12947.4</v>
      </c>
      <c r="AU8" s="131">
        <v>4</v>
      </c>
      <c r="AV8" s="132">
        <v>18062</v>
      </c>
      <c r="AX8" s="131">
        <v>36</v>
      </c>
      <c r="AY8" s="132">
        <v>86429.91</v>
      </c>
      <c r="BA8" s="131"/>
      <c r="BB8" s="132"/>
      <c r="BD8" s="131">
        <v>3</v>
      </c>
      <c r="BE8" s="132">
        <v>903.06</v>
      </c>
      <c r="BG8" s="131"/>
      <c r="BH8" s="132"/>
      <c r="BJ8" s="131">
        <v>11</v>
      </c>
      <c r="BK8" s="132">
        <v>180389.55</v>
      </c>
      <c r="BM8" s="131">
        <v>1</v>
      </c>
      <c r="BN8" s="132">
        <v>874.6</v>
      </c>
      <c r="BP8" s="131">
        <v>1</v>
      </c>
      <c r="BQ8" s="132">
        <v>212.82</v>
      </c>
      <c r="BS8" s="131">
        <v>1</v>
      </c>
      <c r="BT8" s="132">
        <v>444.28</v>
      </c>
      <c r="BV8" s="131"/>
      <c r="BW8" s="132"/>
    </row>
    <row r="9" spans="1:75" s="129" customFormat="1" ht="14.25">
      <c r="A9" s="1"/>
      <c r="B9" s="131">
        <v>1</v>
      </c>
      <c r="C9" s="132">
        <v>951.75</v>
      </c>
      <c r="E9" s="131">
        <v>1</v>
      </c>
      <c r="F9" s="132">
        <v>197.41</v>
      </c>
      <c r="H9" s="131">
        <v>4</v>
      </c>
      <c r="I9" s="132">
        <v>23969.22</v>
      </c>
      <c r="K9" s="131">
        <v>2</v>
      </c>
      <c r="L9" s="132">
        <v>62107.6</v>
      </c>
      <c r="N9" s="131">
        <v>5</v>
      </c>
      <c r="O9" s="132">
        <v>856.89</v>
      </c>
      <c r="Q9" s="131">
        <v>1</v>
      </c>
      <c r="R9" s="132">
        <v>532.05</v>
      </c>
      <c r="T9" s="131">
        <v>1</v>
      </c>
      <c r="U9" s="132">
        <v>304.37</v>
      </c>
      <c r="V9" s="130"/>
      <c r="W9" s="131">
        <v>6</v>
      </c>
      <c r="X9" s="132">
        <v>4975.74</v>
      </c>
      <c r="Z9" s="131"/>
      <c r="AA9" s="132"/>
      <c r="AC9" s="131"/>
      <c r="AD9" s="132"/>
      <c r="AF9" s="131"/>
      <c r="AG9" s="132"/>
      <c r="AI9" s="131">
        <v>1</v>
      </c>
      <c r="AJ9" s="132">
        <v>114.98</v>
      </c>
      <c r="AL9" s="131">
        <v>1</v>
      </c>
      <c r="AM9" s="132">
        <v>7359.64</v>
      </c>
      <c r="AO9" s="131">
        <v>2</v>
      </c>
      <c r="AP9" s="132">
        <v>499615.13</v>
      </c>
      <c r="AR9" s="131">
        <v>11</v>
      </c>
      <c r="AS9" s="132">
        <v>93147.51</v>
      </c>
      <c r="AU9" s="131">
        <v>2</v>
      </c>
      <c r="AV9" s="132">
        <v>5593.74</v>
      </c>
      <c r="AX9" s="131">
        <v>41</v>
      </c>
      <c r="AY9" s="132">
        <v>629047.9</v>
      </c>
      <c r="BA9" s="131"/>
      <c r="BB9" s="132"/>
      <c r="BD9" s="131">
        <v>4</v>
      </c>
      <c r="BE9" s="132">
        <v>853.2</v>
      </c>
      <c r="BG9" s="131"/>
      <c r="BH9" s="132"/>
      <c r="BJ9" s="131">
        <v>1</v>
      </c>
      <c r="BK9" s="132">
        <v>602</v>
      </c>
      <c r="BM9" s="131">
        <v>1</v>
      </c>
      <c r="BN9" s="132">
        <v>212.82</v>
      </c>
      <c r="BP9" s="131">
        <v>5</v>
      </c>
      <c r="BQ9" s="132">
        <v>35588.88</v>
      </c>
      <c r="BS9" s="131">
        <v>1</v>
      </c>
      <c r="BT9" s="132">
        <v>420.71</v>
      </c>
      <c r="BV9" s="131"/>
      <c r="BW9" s="132"/>
    </row>
    <row r="10" spans="1:75" s="129" customFormat="1" ht="14.25">
      <c r="A10" s="1"/>
      <c r="B10" s="131">
        <v>17</v>
      </c>
      <c r="C10" s="132">
        <v>226568.5</v>
      </c>
      <c r="E10" s="131">
        <v>12</v>
      </c>
      <c r="F10" s="132">
        <v>2512.86</v>
      </c>
      <c r="H10" s="131">
        <v>12</v>
      </c>
      <c r="I10" s="132">
        <v>102623.47</v>
      </c>
      <c r="K10" s="131">
        <v>5</v>
      </c>
      <c r="L10" s="132">
        <v>63842.99</v>
      </c>
      <c r="N10" s="131">
        <v>4</v>
      </c>
      <c r="O10" s="132">
        <v>12455.96</v>
      </c>
      <c r="Q10" s="131">
        <v>1</v>
      </c>
      <c r="R10" s="132">
        <v>560.21</v>
      </c>
      <c r="T10" s="131">
        <v>1</v>
      </c>
      <c r="U10" s="132">
        <v>2237.66</v>
      </c>
      <c r="V10" s="130"/>
      <c r="W10" s="131">
        <v>6</v>
      </c>
      <c r="X10" s="132">
        <v>10291.91</v>
      </c>
      <c r="Z10" s="131"/>
      <c r="AA10" s="132"/>
      <c r="AC10" s="131"/>
      <c r="AD10" s="132"/>
      <c r="AF10" s="131"/>
      <c r="AG10" s="132"/>
      <c r="AI10" s="131">
        <v>1</v>
      </c>
      <c r="AJ10" s="132">
        <v>82.51</v>
      </c>
      <c r="AL10" s="131"/>
      <c r="AM10" s="132"/>
      <c r="AO10" s="131">
        <v>12</v>
      </c>
      <c r="AP10" s="132">
        <v>344747.12</v>
      </c>
      <c r="AR10" s="131">
        <v>1</v>
      </c>
      <c r="AS10" s="132">
        <v>167.81</v>
      </c>
      <c r="AU10" s="131">
        <v>3</v>
      </c>
      <c r="AV10" s="132">
        <v>3278.35</v>
      </c>
      <c r="AX10" s="131">
        <v>36</v>
      </c>
      <c r="AY10" s="132">
        <v>1239224.84</v>
      </c>
      <c r="BA10" s="131"/>
      <c r="BB10" s="132"/>
      <c r="BD10" s="131">
        <v>2</v>
      </c>
      <c r="BE10" s="132">
        <v>757.35</v>
      </c>
      <c r="BG10" s="131"/>
      <c r="BH10" s="132"/>
      <c r="BJ10" s="131">
        <v>2</v>
      </c>
      <c r="BK10" s="132">
        <v>3324.85</v>
      </c>
      <c r="BM10" s="131">
        <v>10</v>
      </c>
      <c r="BN10" s="132">
        <v>180254</v>
      </c>
      <c r="BP10" s="131">
        <v>3</v>
      </c>
      <c r="BQ10" s="132">
        <v>3855.5</v>
      </c>
      <c r="BS10" s="131">
        <v>11</v>
      </c>
      <c r="BT10" s="132">
        <v>3748.05</v>
      </c>
      <c r="BV10" s="131"/>
      <c r="BW10" s="132"/>
    </row>
    <row r="11" spans="1:75" s="129" customFormat="1" ht="14.25">
      <c r="A11" s="1"/>
      <c r="B11" s="131">
        <v>15</v>
      </c>
      <c r="C11" s="132">
        <v>333973.24</v>
      </c>
      <c r="E11" s="131">
        <v>1</v>
      </c>
      <c r="F11" s="132">
        <v>319.23</v>
      </c>
      <c r="H11" s="131">
        <v>7</v>
      </c>
      <c r="I11" s="132">
        <v>9653.83</v>
      </c>
      <c r="K11" s="131">
        <v>1</v>
      </c>
      <c r="L11" s="132">
        <v>305.51</v>
      </c>
      <c r="N11" s="131">
        <v>2</v>
      </c>
      <c r="O11" s="132">
        <v>779.38</v>
      </c>
      <c r="Q11" s="131">
        <v>5</v>
      </c>
      <c r="R11" s="132">
        <v>3993.34</v>
      </c>
      <c r="T11" s="131">
        <v>2</v>
      </c>
      <c r="U11" s="132">
        <v>1652.58</v>
      </c>
      <c r="V11" s="130"/>
      <c r="W11" s="131">
        <v>1</v>
      </c>
      <c r="X11" s="132">
        <v>2421.28</v>
      </c>
      <c r="Z11" s="131"/>
      <c r="AA11" s="132"/>
      <c r="AC11" s="131"/>
      <c r="AD11" s="132"/>
      <c r="AF11" s="131"/>
      <c r="AG11" s="132"/>
      <c r="AI11" s="131">
        <v>12</v>
      </c>
      <c r="AJ11" s="132">
        <v>452697.68</v>
      </c>
      <c r="AL11" s="131"/>
      <c r="AM11" s="132"/>
      <c r="AO11" s="131">
        <v>3</v>
      </c>
      <c r="AP11" s="132">
        <v>1922.92</v>
      </c>
      <c r="AR11" s="131">
        <v>1</v>
      </c>
      <c r="AS11" s="132">
        <v>183.36</v>
      </c>
      <c r="AU11" s="131">
        <v>2</v>
      </c>
      <c r="AV11" s="132">
        <v>494.79</v>
      </c>
      <c r="AX11" s="131"/>
      <c r="AY11" s="132"/>
      <c r="BA11" s="131"/>
      <c r="BB11" s="132"/>
      <c r="BD11" s="131">
        <v>13</v>
      </c>
      <c r="BE11" s="132">
        <v>184010.03</v>
      </c>
      <c r="BG11" s="131"/>
      <c r="BH11" s="132"/>
      <c r="BJ11" s="131">
        <v>46</v>
      </c>
      <c r="BK11" s="132">
        <v>101741.13</v>
      </c>
      <c r="BM11" s="131">
        <v>4</v>
      </c>
      <c r="BN11" s="132">
        <v>151014.44</v>
      </c>
      <c r="BP11" s="131">
        <v>11</v>
      </c>
      <c r="BQ11" s="132">
        <v>26585.46</v>
      </c>
      <c r="BS11" s="131">
        <v>3</v>
      </c>
      <c r="BT11" s="132">
        <v>527.09</v>
      </c>
      <c r="BV11" s="131"/>
      <c r="BW11" s="132"/>
    </row>
    <row r="12" spans="1:75" s="129" customFormat="1" ht="14.25">
      <c r="A12" s="1"/>
      <c r="B12" s="131"/>
      <c r="C12" s="132"/>
      <c r="E12" s="131">
        <v>1</v>
      </c>
      <c r="F12" s="132">
        <v>517.87</v>
      </c>
      <c r="H12" s="131">
        <v>5</v>
      </c>
      <c r="I12" s="132">
        <v>10820.56</v>
      </c>
      <c r="K12" s="131">
        <v>1</v>
      </c>
      <c r="L12" s="132">
        <v>883.11</v>
      </c>
      <c r="N12" s="131">
        <v>5</v>
      </c>
      <c r="O12" s="132">
        <v>183938.47</v>
      </c>
      <c r="Q12" s="131">
        <v>26</v>
      </c>
      <c r="R12" s="132">
        <v>27441.81</v>
      </c>
      <c r="T12" s="131">
        <v>1</v>
      </c>
      <c r="U12" s="132">
        <v>410.34</v>
      </c>
      <c r="V12" s="130"/>
      <c r="W12" s="131">
        <v>3</v>
      </c>
      <c r="X12" s="132">
        <v>2170.73</v>
      </c>
      <c r="Z12" s="131"/>
      <c r="AA12" s="132"/>
      <c r="AC12" s="131"/>
      <c r="AD12" s="132"/>
      <c r="AF12" s="131"/>
      <c r="AG12" s="132"/>
      <c r="AI12" s="131">
        <v>2</v>
      </c>
      <c r="AJ12" s="132">
        <v>340331.9</v>
      </c>
      <c r="AL12" s="131"/>
      <c r="AM12" s="132"/>
      <c r="AO12" s="131">
        <v>10</v>
      </c>
      <c r="AP12" s="132">
        <v>3635283.89</v>
      </c>
      <c r="AR12" s="131">
        <v>1</v>
      </c>
      <c r="AS12" s="132">
        <v>1274.42</v>
      </c>
      <c r="AU12" s="131">
        <v>1</v>
      </c>
      <c r="AV12" s="132">
        <v>2594.01</v>
      </c>
      <c r="AX12" s="131"/>
      <c r="AY12" s="132"/>
      <c r="BA12" s="131"/>
      <c r="BB12" s="132"/>
      <c r="BD12" s="131">
        <v>2</v>
      </c>
      <c r="BE12" s="132">
        <v>25738.25</v>
      </c>
      <c r="BG12" s="131"/>
      <c r="BH12" s="132"/>
      <c r="BJ12" s="131">
        <v>9</v>
      </c>
      <c r="BK12" s="132">
        <v>27391.38</v>
      </c>
      <c r="BM12" s="131">
        <v>3</v>
      </c>
      <c r="BN12" s="132">
        <v>146258.49</v>
      </c>
      <c r="BP12" s="131">
        <v>1</v>
      </c>
      <c r="BQ12" s="132">
        <v>569.36</v>
      </c>
      <c r="BS12" s="131">
        <v>5</v>
      </c>
      <c r="BT12" s="132">
        <v>131788.73</v>
      </c>
      <c r="BV12" s="131"/>
      <c r="BW12" s="132"/>
    </row>
    <row r="13" spans="1:75" s="129" customFormat="1" ht="14.25">
      <c r="A13" s="1"/>
      <c r="B13" s="131"/>
      <c r="C13" s="132"/>
      <c r="E13" s="131">
        <v>31</v>
      </c>
      <c r="F13" s="132">
        <v>901599.45</v>
      </c>
      <c r="H13" s="131">
        <v>2</v>
      </c>
      <c r="I13" s="132">
        <v>4050.13</v>
      </c>
      <c r="K13" s="131">
        <v>2</v>
      </c>
      <c r="L13" s="132">
        <v>969.27</v>
      </c>
      <c r="N13" s="131">
        <v>54</v>
      </c>
      <c r="O13" s="132">
        <v>116116.45</v>
      </c>
      <c r="Q13" s="131">
        <v>7</v>
      </c>
      <c r="R13" s="132">
        <v>2324.86</v>
      </c>
      <c r="T13" s="131"/>
      <c r="U13" s="132"/>
      <c r="V13" s="130"/>
      <c r="W13" s="131">
        <v>4</v>
      </c>
      <c r="X13" s="132">
        <v>15242.56</v>
      </c>
      <c r="Z13" s="131"/>
      <c r="AA13" s="132"/>
      <c r="AC13" s="131"/>
      <c r="AD13" s="132"/>
      <c r="AF13" s="131"/>
      <c r="AG13" s="132"/>
      <c r="AI13" s="131"/>
      <c r="AJ13" s="132"/>
      <c r="AL13" s="131"/>
      <c r="AM13" s="132"/>
      <c r="AO13" s="131">
        <v>1</v>
      </c>
      <c r="AP13" s="132">
        <v>2756.41</v>
      </c>
      <c r="AR13" s="131"/>
      <c r="AS13" s="132"/>
      <c r="AU13" s="131">
        <v>4</v>
      </c>
      <c r="AV13" s="132">
        <v>4642.62</v>
      </c>
      <c r="AX13" s="131"/>
      <c r="AY13" s="132"/>
      <c r="BA13" s="131"/>
      <c r="BB13" s="132"/>
      <c r="BD13" s="131">
        <v>3</v>
      </c>
      <c r="BE13" s="132">
        <v>7948.33</v>
      </c>
      <c r="BG13" s="131"/>
      <c r="BH13" s="132"/>
      <c r="BJ13" s="131">
        <v>1</v>
      </c>
      <c r="BK13" s="132">
        <v>431.53</v>
      </c>
      <c r="BM13" s="131">
        <v>6</v>
      </c>
      <c r="BN13" s="132">
        <v>9716.37</v>
      </c>
      <c r="BP13" s="131">
        <v>3</v>
      </c>
      <c r="BQ13" s="132">
        <v>32340.5</v>
      </c>
      <c r="BS13" s="131">
        <v>16</v>
      </c>
      <c r="BT13" s="132">
        <v>82189.85</v>
      </c>
      <c r="BV13" s="131"/>
      <c r="BW13" s="132"/>
    </row>
    <row r="14" spans="1:75" s="129" customFormat="1" ht="14.25">
      <c r="A14" s="1"/>
      <c r="B14" s="131"/>
      <c r="C14" s="132"/>
      <c r="E14" s="131">
        <v>1</v>
      </c>
      <c r="F14" s="132">
        <v>12577.19</v>
      </c>
      <c r="H14" s="131">
        <v>5</v>
      </c>
      <c r="I14" s="132">
        <v>9509.91</v>
      </c>
      <c r="K14" s="131">
        <v>1</v>
      </c>
      <c r="L14" s="132">
        <v>474.04</v>
      </c>
      <c r="N14" s="131"/>
      <c r="O14" s="132"/>
      <c r="Q14" s="131">
        <v>8</v>
      </c>
      <c r="R14" s="132">
        <v>3264.84</v>
      </c>
      <c r="T14" s="131"/>
      <c r="U14" s="132"/>
      <c r="V14" s="130"/>
      <c r="W14" s="131">
        <v>2</v>
      </c>
      <c r="X14" s="132">
        <v>422.07</v>
      </c>
      <c r="Z14" s="131"/>
      <c r="AA14" s="132"/>
      <c r="AC14" s="131"/>
      <c r="AD14" s="132"/>
      <c r="AF14" s="131"/>
      <c r="AG14" s="132"/>
      <c r="AI14" s="131"/>
      <c r="AJ14" s="132"/>
      <c r="AL14" s="131"/>
      <c r="AM14" s="132"/>
      <c r="AO14" s="131">
        <v>11</v>
      </c>
      <c r="AP14" s="132">
        <v>248969.95</v>
      </c>
      <c r="AR14" s="131"/>
      <c r="AS14" s="132"/>
      <c r="AU14" s="131">
        <v>4</v>
      </c>
      <c r="AV14" s="132">
        <v>1533.13</v>
      </c>
      <c r="AX14" s="131"/>
      <c r="AY14" s="132"/>
      <c r="BA14" s="131"/>
      <c r="BB14" s="132"/>
      <c r="BD14" s="131">
        <v>1</v>
      </c>
      <c r="BE14" s="132">
        <v>1464.91</v>
      </c>
      <c r="BG14" s="131"/>
      <c r="BH14" s="132"/>
      <c r="BJ14" s="131">
        <v>2</v>
      </c>
      <c r="BK14" s="132">
        <v>1310.66</v>
      </c>
      <c r="BM14" s="131">
        <v>1</v>
      </c>
      <c r="BN14" s="132">
        <v>453.63</v>
      </c>
      <c r="BP14" s="131">
        <v>1</v>
      </c>
      <c r="BQ14" s="132">
        <v>715.57</v>
      </c>
      <c r="BS14" s="131">
        <v>2</v>
      </c>
      <c r="BT14" s="132">
        <v>18710.15</v>
      </c>
      <c r="BV14" s="131"/>
      <c r="BW14" s="132"/>
    </row>
    <row r="15" spans="1:75" s="129" customFormat="1" ht="14.25">
      <c r="A15" s="1"/>
      <c r="B15" s="131"/>
      <c r="C15" s="132"/>
      <c r="E15" s="131">
        <v>6</v>
      </c>
      <c r="F15" s="132">
        <v>393015.55</v>
      </c>
      <c r="H15" s="131">
        <v>5</v>
      </c>
      <c r="I15" s="132">
        <v>6048.93</v>
      </c>
      <c r="K15" s="131">
        <v>1</v>
      </c>
      <c r="L15" s="132">
        <v>82.51</v>
      </c>
      <c r="N15" s="131"/>
      <c r="O15" s="132"/>
      <c r="Q15" s="131">
        <v>38</v>
      </c>
      <c r="R15" s="132">
        <v>70080.64</v>
      </c>
      <c r="T15" s="131"/>
      <c r="U15" s="132"/>
      <c r="V15" s="130"/>
      <c r="W15" s="131">
        <v>1</v>
      </c>
      <c r="X15" s="132">
        <v>977.66</v>
      </c>
      <c r="Z15" s="131"/>
      <c r="AA15" s="132"/>
      <c r="AC15" s="131"/>
      <c r="AD15" s="132"/>
      <c r="AF15" s="131"/>
      <c r="AG15" s="132"/>
      <c r="AI15" s="131"/>
      <c r="AJ15" s="132"/>
      <c r="AL15" s="131"/>
      <c r="AM15" s="132"/>
      <c r="AO15" s="131">
        <v>1</v>
      </c>
      <c r="AP15" s="132">
        <v>1306.51</v>
      </c>
      <c r="AR15" s="131"/>
      <c r="AS15" s="132"/>
      <c r="AU15" s="131">
        <v>12</v>
      </c>
      <c r="AV15" s="132">
        <v>4505.12</v>
      </c>
      <c r="AX15" s="131"/>
      <c r="AY15" s="132"/>
      <c r="BA15" s="131"/>
      <c r="BB15" s="132"/>
      <c r="BD15" s="131">
        <v>1</v>
      </c>
      <c r="BE15" s="132">
        <v>212.82</v>
      </c>
      <c r="BG15" s="131"/>
      <c r="BH15" s="132"/>
      <c r="BJ15" s="131">
        <v>5</v>
      </c>
      <c r="BK15" s="132">
        <v>13682.17</v>
      </c>
      <c r="BM15" s="131">
        <v>1</v>
      </c>
      <c r="BN15" s="132">
        <v>1086.08</v>
      </c>
      <c r="BP15" s="131">
        <v>2</v>
      </c>
      <c r="BQ15" s="132">
        <v>1162.9</v>
      </c>
      <c r="BS15" s="131">
        <v>6</v>
      </c>
      <c r="BT15" s="132">
        <v>158141.96</v>
      </c>
      <c r="BV15" s="131"/>
      <c r="BW15" s="132"/>
    </row>
    <row r="16" spans="1:75" s="129" customFormat="1" ht="14.25">
      <c r="A16" s="1"/>
      <c r="B16" s="131"/>
      <c r="C16" s="132"/>
      <c r="E16" s="131">
        <v>6</v>
      </c>
      <c r="F16" s="132">
        <v>6726.83</v>
      </c>
      <c r="H16" s="131">
        <v>2</v>
      </c>
      <c r="I16" s="132">
        <v>614.41</v>
      </c>
      <c r="K16" s="131">
        <v>3</v>
      </c>
      <c r="L16" s="132">
        <v>119824.23</v>
      </c>
      <c r="N16" s="131"/>
      <c r="O16" s="132"/>
      <c r="Q16" s="131">
        <v>5</v>
      </c>
      <c r="R16" s="132">
        <v>1786.52</v>
      </c>
      <c r="T16" s="131"/>
      <c r="U16" s="132"/>
      <c r="V16" s="130"/>
      <c r="W16" s="131">
        <v>5</v>
      </c>
      <c r="X16" s="132">
        <v>60017.1</v>
      </c>
      <c r="Z16" s="131"/>
      <c r="AA16" s="132"/>
      <c r="AC16" s="131"/>
      <c r="AD16" s="132"/>
      <c r="AF16" s="131"/>
      <c r="AG16" s="132"/>
      <c r="AI16" s="131"/>
      <c r="AJ16" s="132"/>
      <c r="AL16" s="131"/>
      <c r="AM16" s="132"/>
      <c r="AO16" s="131">
        <v>2</v>
      </c>
      <c r="AP16" s="132">
        <v>79514.73</v>
      </c>
      <c r="AR16" s="131"/>
      <c r="AS16" s="132"/>
      <c r="AU16" s="131">
        <v>3</v>
      </c>
      <c r="AV16" s="132">
        <v>264.19</v>
      </c>
      <c r="AX16" s="131"/>
      <c r="AY16" s="132"/>
      <c r="BA16" s="131"/>
      <c r="BB16" s="132"/>
      <c r="BD16" s="131">
        <v>59</v>
      </c>
      <c r="BE16" s="132">
        <v>524961.25</v>
      </c>
      <c r="BG16" s="131"/>
      <c r="BH16" s="132"/>
      <c r="BJ16" s="131">
        <v>1</v>
      </c>
      <c r="BK16" s="132">
        <v>1036.38</v>
      </c>
      <c r="BM16" s="131">
        <v>5</v>
      </c>
      <c r="BN16" s="132">
        <v>1737.81</v>
      </c>
      <c r="BP16" s="131">
        <v>1</v>
      </c>
      <c r="BQ16" s="132">
        <v>366.96</v>
      </c>
      <c r="BS16" s="131">
        <v>2</v>
      </c>
      <c r="BT16" s="132">
        <v>981.75</v>
      </c>
      <c r="BV16" s="131"/>
      <c r="BW16" s="132"/>
    </row>
    <row r="17" spans="1:75" s="129" customFormat="1" ht="14.25">
      <c r="A17" s="1"/>
      <c r="B17" s="131"/>
      <c r="C17" s="132"/>
      <c r="E17" s="131">
        <v>2</v>
      </c>
      <c r="F17" s="132">
        <v>41456.68</v>
      </c>
      <c r="H17" s="131">
        <v>4</v>
      </c>
      <c r="I17" s="132">
        <v>45139.45</v>
      </c>
      <c r="K17" s="131">
        <v>3</v>
      </c>
      <c r="L17" s="132">
        <v>11857.82</v>
      </c>
      <c r="N17" s="131"/>
      <c r="O17" s="132"/>
      <c r="Q17" s="131">
        <v>4</v>
      </c>
      <c r="R17" s="132">
        <v>9005.51</v>
      </c>
      <c r="T17" s="131"/>
      <c r="U17" s="132"/>
      <c r="V17" s="130"/>
      <c r="W17" s="131">
        <v>8</v>
      </c>
      <c r="X17" s="132">
        <v>33655.24</v>
      </c>
      <c r="Z17" s="131"/>
      <c r="AA17" s="132"/>
      <c r="AC17" s="131"/>
      <c r="AD17" s="132"/>
      <c r="AF17" s="131"/>
      <c r="AG17" s="132"/>
      <c r="AI17" s="131"/>
      <c r="AJ17" s="132"/>
      <c r="AL17" s="131"/>
      <c r="AM17" s="132"/>
      <c r="AO17" s="131">
        <v>3</v>
      </c>
      <c r="AP17" s="132">
        <v>11943.03</v>
      </c>
      <c r="AR17" s="131"/>
      <c r="AS17" s="132"/>
      <c r="AU17" s="131">
        <v>5</v>
      </c>
      <c r="AV17" s="132">
        <v>17512.12</v>
      </c>
      <c r="AX17" s="131"/>
      <c r="AY17" s="132"/>
      <c r="BA17" s="131"/>
      <c r="BB17" s="132"/>
      <c r="BD17" s="131">
        <v>21</v>
      </c>
      <c r="BE17" s="132">
        <v>34544.03</v>
      </c>
      <c r="BG17" s="131"/>
      <c r="BH17" s="132"/>
      <c r="BJ17" s="131">
        <v>1</v>
      </c>
      <c r="BK17" s="132">
        <v>870.63</v>
      </c>
      <c r="BM17" s="131">
        <v>1</v>
      </c>
      <c r="BN17" s="132">
        <v>324.26</v>
      </c>
      <c r="BP17" s="131">
        <v>9</v>
      </c>
      <c r="BQ17" s="132">
        <v>16007.43</v>
      </c>
      <c r="BS17" s="131">
        <v>1</v>
      </c>
      <c r="BT17" s="132">
        <v>4549.16</v>
      </c>
      <c r="BV17" s="131"/>
      <c r="BW17" s="132"/>
    </row>
    <row r="18" spans="1:75" s="129" customFormat="1" ht="14.25">
      <c r="A18" s="1"/>
      <c r="B18" s="131"/>
      <c r="C18" s="132"/>
      <c r="E18" s="131">
        <v>1</v>
      </c>
      <c r="F18" s="132">
        <v>22171.81</v>
      </c>
      <c r="H18" s="131">
        <v>1</v>
      </c>
      <c r="I18" s="132">
        <v>1489.74</v>
      </c>
      <c r="K18" s="131">
        <v>1</v>
      </c>
      <c r="L18" s="132">
        <v>97.79</v>
      </c>
      <c r="N18" s="131"/>
      <c r="O18" s="132"/>
      <c r="Q18" s="131">
        <v>24</v>
      </c>
      <c r="R18" s="132">
        <v>266547.26</v>
      </c>
      <c r="T18" s="131"/>
      <c r="U18" s="132"/>
      <c r="V18" s="130"/>
      <c r="W18" s="131">
        <v>3</v>
      </c>
      <c r="X18" s="132">
        <v>947.12</v>
      </c>
      <c r="Z18" s="131"/>
      <c r="AA18" s="132"/>
      <c r="AC18" s="131"/>
      <c r="AD18" s="132"/>
      <c r="AF18" s="131"/>
      <c r="AG18" s="132"/>
      <c r="AI18" s="131"/>
      <c r="AJ18" s="132"/>
      <c r="AL18" s="131"/>
      <c r="AM18" s="132"/>
      <c r="AO18" s="131">
        <v>1</v>
      </c>
      <c r="AP18" s="132">
        <v>59079.5</v>
      </c>
      <c r="AR18" s="131"/>
      <c r="AS18" s="132"/>
      <c r="AU18" s="131"/>
      <c r="AV18" s="132"/>
      <c r="AX18" s="131"/>
      <c r="AY18" s="132"/>
      <c r="BA18" s="131"/>
      <c r="BB18" s="132"/>
      <c r="BD18" s="131">
        <v>2</v>
      </c>
      <c r="BE18" s="132">
        <v>143294.42</v>
      </c>
      <c r="BG18" s="131"/>
      <c r="BH18" s="132"/>
      <c r="BJ18" s="131">
        <v>2</v>
      </c>
      <c r="BK18" s="132">
        <v>33534.15</v>
      </c>
      <c r="BM18" s="131">
        <v>13</v>
      </c>
      <c r="BN18" s="132">
        <v>30954.37</v>
      </c>
      <c r="BP18" s="131">
        <v>1</v>
      </c>
      <c r="BQ18" s="132">
        <v>148.31</v>
      </c>
      <c r="BS18" s="131">
        <v>1</v>
      </c>
      <c r="BT18" s="132">
        <v>548.73</v>
      </c>
      <c r="BV18" s="131"/>
      <c r="BW18" s="132"/>
    </row>
    <row r="19" spans="1:75" s="129" customFormat="1" ht="14.25">
      <c r="A19" s="1"/>
      <c r="B19" s="131"/>
      <c r="C19" s="132"/>
      <c r="E19" s="131">
        <v>2</v>
      </c>
      <c r="F19" s="132">
        <v>28882.73</v>
      </c>
      <c r="H19" s="131"/>
      <c r="I19" s="132"/>
      <c r="K19" s="131">
        <v>1</v>
      </c>
      <c r="L19" s="132">
        <v>11498.1</v>
      </c>
      <c r="N19" s="131"/>
      <c r="O19" s="132"/>
      <c r="Q19" s="131"/>
      <c r="R19" s="132"/>
      <c r="T19" s="131"/>
      <c r="U19" s="132"/>
      <c r="V19" s="130"/>
      <c r="W19" s="131">
        <v>9</v>
      </c>
      <c r="X19" s="132">
        <v>89589.96</v>
      </c>
      <c r="Z19" s="131"/>
      <c r="AA19" s="132"/>
      <c r="AC19" s="131"/>
      <c r="AD19" s="132"/>
      <c r="AF19" s="131"/>
      <c r="AG19" s="132"/>
      <c r="AI19" s="131"/>
      <c r="AJ19" s="132"/>
      <c r="AL19" s="131"/>
      <c r="AM19" s="132"/>
      <c r="AO19" s="131">
        <v>6</v>
      </c>
      <c r="AP19" s="132">
        <v>541671.62</v>
      </c>
      <c r="AR19" s="131"/>
      <c r="AS19" s="132"/>
      <c r="AU19" s="131"/>
      <c r="AV19" s="132"/>
      <c r="AX19" s="131"/>
      <c r="AY19" s="132"/>
      <c r="BA19" s="131"/>
      <c r="BB19" s="132"/>
      <c r="BD19" s="131">
        <v>1</v>
      </c>
      <c r="BE19" s="132">
        <v>425.64</v>
      </c>
      <c r="BG19" s="131"/>
      <c r="BH19" s="132"/>
      <c r="BJ19" s="131">
        <v>2</v>
      </c>
      <c r="BK19" s="132">
        <v>12134.82</v>
      </c>
      <c r="BM19" s="131">
        <v>1</v>
      </c>
      <c r="BN19" s="132">
        <v>807.64</v>
      </c>
      <c r="BP19" s="131">
        <v>5</v>
      </c>
      <c r="BQ19" s="132">
        <v>9920.07</v>
      </c>
      <c r="BS19" s="131">
        <v>1</v>
      </c>
      <c r="BT19" s="132">
        <v>12192.53</v>
      </c>
      <c r="BV19" s="131"/>
      <c r="BW19" s="132"/>
    </row>
    <row r="20" spans="1:75" s="129" customFormat="1" ht="14.25">
      <c r="A20" s="1"/>
      <c r="B20" s="131"/>
      <c r="C20" s="132"/>
      <c r="E20" s="131">
        <v>9</v>
      </c>
      <c r="F20" s="132">
        <v>48032.03</v>
      </c>
      <c r="H20" s="131"/>
      <c r="I20" s="132"/>
      <c r="K20" s="131">
        <v>4</v>
      </c>
      <c r="L20" s="132">
        <v>1998.43</v>
      </c>
      <c r="N20" s="131"/>
      <c r="O20" s="132"/>
      <c r="Q20" s="131"/>
      <c r="R20" s="132"/>
      <c r="T20" s="131"/>
      <c r="U20" s="132"/>
      <c r="V20" s="130"/>
      <c r="W20" s="131">
        <v>12</v>
      </c>
      <c r="X20" s="132">
        <v>171777.33</v>
      </c>
      <c r="Z20" s="131"/>
      <c r="AA20" s="132"/>
      <c r="AC20" s="131"/>
      <c r="AD20" s="132"/>
      <c r="AF20" s="131"/>
      <c r="AG20" s="132"/>
      <c r="AI20" s="131"/>
      <c r="AJ20" s="132"/>
      <c r="AL20" s="131"/>
      <c r="AM20" s="132"/>
      <c r="AO20" s="131">
        <v>3</v>
      </c>
      <c r="AP20" s="132">
        <v>4095.73</v>
      </c>
      <c r="AR20" s="131"/>
      <c r="AS20" s="132"/>
      <c r="AU20" s="131"/>
      <c r="AV20" s="132"/>
      <c r="AX20" s="131"/>
      <c r="AY20" s="132"/>
      <c r="BA20" s="131"/>
      <c r="BB20" s="132"/>
      <c r="BD20" s="131">
        <v>2</v>
      </c>
      <c r="BE20" s="132">
        <v>30003.86</v>
      </c>
      <c r="BG20" s="131"/>
      <c r="BH20" s="132"/>
      <c r="BJ20" s="131">
        <v>34</v>
      </c>
      <c r="BK20" s="132">
        <v>16986.76</v>
      </c>
      <c r="BM20" s="131">
        <v>3</v>
      </c>
      <c r="BN20" s="132">
        <v>64183.33</v>
      </c>
      <c r="BP20" s="131"/>
      <c r="BQ20" s="132"/>
      <c r="BS20" s="131">
        <v>2</v>
      </c>
      <c r="BT20" s="132">
        <v>1903.12</v>
      </c>
      <c r="BV20" s="131"/>
      <c r="BW20" s="132"/>
    </row>
    <row r="21" spans="1:75" s="129" customFormat="1" ht="14.25">
      <c r="A21" s="1"/>
      <c r="B21" s="131"/>
      <c r="C21" s="132"/>
      <c r="E21" s="131"/>
      <c r="F21" s="132"/>
      <c r="H21" s="131"/>
      <c r="I21" s="132"/>
      <c r="K21" s="131">
        <v>1</v>
      </c>
      <c r="L21" s="132">
        <v>247.2</v>
      </c>
      <c r="N21" s="131"/>
      <c r="O21" s="132"/>
      <c r="Q21" s="131"/>
      <c r="R21" s="132"/>
      <c r="T21" s="131"/>
      <c r="U21" s="132"/>
      <c r="V21" s="130"/>
      <c r="W21" s="131">
        <v>4</v>
      </c>
      <c r="X21" s="132">
        <v>453.97</v>
      </c>
      <c r="Z21" s="131"/>
      <c r="AA21" s="132"/>
      <c r="AC21" s="131"/>
      <c r="AD21" s="132"/>
      <c r="AF21" s="131"/>
      <c r="AG21" s="132"/>
      <c r="AI21" s="131"/>
      <c r="AJ21" s="132"/>
      <c r="AL21" s="131"/>
      <c r="AM21" s="132"/>
      <c r="AO21" s="131"/>
      <c r="AP21" s="132"/>
      <c r="AR21" s="131"/>
      <c r="AS21" s="132"/>
      <c r="AU21" s="131"/>
      <c r="AV21" s="132"/>
      <c r="AX21" s="131"/>
      <c r="AY21" s="132"/>
      <c r="BA21" s="131"/>
      <c r="BB21" s="132"/>
      <c r="BD21" s="131">
        <v>4</v>
      </c>
      <c r="BE21" s="132">
        <v>180921.47</v>
      </c>
      <c r="BG21" s="131"/>
      <c r="BH21" s="132"/>
      <c r="BJ21" s="131">
        <v>1</v>
      </c>
      <c r="BK21" s="132">
        <v>124.89</v>
      </c>
      <c r="BM21" s="131">
        <v>3</v>
      </c>
      <c r="BN21" s="132">
        <v>55637.81</v>
      </c>
      <c r="BP21" s="131"/>
      <c r="BQ21" s="132"/>
      <c r="BS21" s="131">
        <v>1</v>
      </c>
      <c r="BT21" s="132">
        <v>33604.89</v>
      </c>
      <c r="BV21" s="131"/>
      <c r="BW21" s="132"/>
    </row>
    <row r="22" spans="1:75" s="129" customFormat="1" ht="14.25">
      <c r="A22" s="1"/>
      <c r="B22" s="131"/>
      <c r="C22" s="132"/>
      <c r="E22" s="131"/>
      <c r="F22" s="132"/>
      <c r="H22" s="131"/>
      <c r="I22" s="132"/>
      <c r="K22" s="131">
        <v>4</v>
      </c>
      <c r="L22" s="132">
        <v>61303.94</v>
      </c>
      <c r="N22" s="131"/>
      <c r="O22" s="132"/>
      <c r="Q22" s="131"/>
      <c r="R22" s="132"/>
      <c r="T22" s="131"/>
      <c r="U22" s="132"/>
      <c r="V22" s="130"/>
      <c r="W22" s="131">
        <v>2</v>
      </c>
      <c r="X22" s="132">
        <v>3019.1</v>
      </c>
      <c r="Z22" s="131"/>
      <c r="AA22" s="132"/>
      <c r="AC22" s="131"/>
      <c r="AD22" s="132"/>
      <c r="AF22" s="131"/>
      <c r="AG22" s="132"/>
      <c r="AI22" s="131"/>
      <c r="AJ22" s="132"/>
      <c r="AL22" s="131"/>
      <c r="AM22" s="132"/>
      <c r="AO22" s="131"/>
      <c r="AP22" s="132"/>
      <c r="AR22" s="131"/>
      <c r="AS22" s="132"/>
      <c r="AU22" s="131"/>
      <c r="AV22" s="132"/>
      <c r="AX22" s="131"/>
      <c r="AY22" s="132"/>
      <c r="BA22" s="131"/>
      <c r="BB22" s="132"/>
      <c r="BD22" s="131">
        <v>3</v>
      </c>
      <c r="BE22" s="132">
        <v>758.86</v>
      </c>
      <c r="BG22" s="131"/>
      <c r="BH22" s="132"/>
      <c r="BJ22" s="131"/>
      <c r="BK22" s="132"/>
      <c r="BM22" s="131">
        <v>1</v>
      </c>
      <c r="BN22" s="132">
        <v>5179.92</v>
      </c>
      <c r="BP22" s="131"/>
      <c r="BQ22" s="132"/>
      <c r="BS22" s="131">
        <v>2</v>
      </c>
      <c r="BT22" s="132">
        <v>36429.77</v>
      </c>
      <c r="BV22" s="131"/>
      <c r="BW22" s="132"/>
    </row>
    <row r="23" spans="2:75" ht="14.25">
      <c r="B23" s="3"/>
      <c r="C23" s="135"/>
      <c r="E23" s="3"/>
      <c r="F23" s="135"/>
      <c r="H23" s="3"/>
      <c r="I23" s="135"/>
      <c r="K23" s="131">
        <v>1</v>
      </c>
      <c r="L23" s="132">
        <v>630.25</v>
      </c>
      <c r="N23" s="3"/>
      <c r="O23" s="135"/>
      <c r="Q23" s="3"/>
      <c r="R23" s="135"/>
      <c r="T23" s="3"/>
      <c r="U23" s="135"/>
      <c r="W23" s="131">
        <v>8</v>
      </c>
      <c r="X23" s="132">
        <v>737820.57</v>
      </c>
      <c r="Z23" s="3"/>
      <c r="AA23" s="135"/>
      <c r="AC23" s="3"/>
      <c r="AD23" s="135"/>
      <c r="AF23" s="3"/>
      <c r="AG23" s="135"/>
      <c r="AI23" s="3"/>
      <c r="AJ23" s="135"/>
      <c r="AL23" s="3"/>
      <c r="AM23" s="135"/>
      <c r="AO23" s="3"/>
      <c r="AP23" s="135"/>
      <c r="AR23" s="3"/>
      <c r="AS23" s="135"/>
      <c r="AU23" s="3"/>
      <c r="AV23" s="135"/>
      <c r="AX23" s="3"/>
      <c r="AY23" s="135"/>
      <c r="BA23" s="3"/>
      <c r="BB23" s="135"/>
      <c r="BD23" s="3"/>
      <c r="BE23" s="135"/>
      <c r="BG23" s="3"/>
      <c r="BH23" s="135"/>
      <c r="BJ23" s="3"/>
      <c r="BK23" s="135"/>
      <c r="BM23" s="131">
        <v>1</v>
      </c>
      <c r="BN23" s="132">
        <v>6136.12</v>
      </c>
      <c r="BP23" s="3"/>
      <c r="BQ23" s="135"/>
      <c r="BS23" s="131">
        <v>6</v>
      </c>
      <c r="BT23" s="132">
        <v>59786.61</v>
      </c>
      <c r="BV23" s="3"/>
      <c r="BW23" s="135"/>
    </row>
    <row r="24" spans="2:75" ht="14.25">
      <c r="B24" s="3"/>
      <c r="C24" s="135"/>
      <c r="E24" s="3"/>
      <c r="F24" s="135"/>
      <c r="H24" s="3"/>
      <c r="I24" s="135"/>
      <c r="K24" s="131">
        <v>2</v>
      </c>
      <c r="L24" s="132">
        <v>1123.75</v>
      </c>
      <c r="N24" s="3"/>
      <c r="O24" s="135"/>
      <c r="Q24" s="3"/>
      <c r="R24" s="135"/>
      <c r="T24" s="3"/>
      <c r="U24" s="135"/>
      <c r="W24" s="131">
        <v>4</v>
      </c>
      <c r="X24" s="132">
        <v>38910.93</v>
      </c>
      <c r="Z24" s="3"/>
      <c r="AA24" s="135"/>
      <c r="AC24" s="3"/>
      <c r="AD24" s="135"/>
      <c r="AF24" s="3"/>
      <c r="AG24" s="135"/>
      <c r="AI24" s="3"/>
      <c r="AJ24" s="135"/>
      <c r="AL24" s="3"/>
      <c r="AM24" s="135"/>
      <c r="AO24" s="3"/>
      <c r="AP24" s="135"/>
      <c r="AR24" s="3"/>
      <c r="AS24" s="135"/>
      <c r="AU24" s="3"/>
      <c r="AV24" s="135"/>
      <c r="AX24" s="3"/>
      <c r="AY24" s="135"/>
      <c r="BA24" s="3"/>
      <c r="BB24" s="135"/>
      <c r="BD24" s="3"/>
      <c r="BE24" s="135"/>
      <c r="BG24" s="3"/>
      <c r="BH24" s="135"/>
      <c r="BJ24" s="3"/>
      <c r="BK24" s="135"/>
      <c r="BM24" s="131">
        <v>5</v>
      </c>
      <c r="BN24" s="132">
        <v>34726.14</v>
      </c>
      <c r="BP24" s="3"/>
      <c r="BQ24" s="135"/>
      <c r="BS24" s="131">
        <v>3</v>
      </c>
      <c r="BT24" s="132">
        <v>49585.71</v>
      </c>
      <c r="BV24" s="3"/>
      <c r="BW24" s="135"/>
    </row>
    <row r="25" spans="2:75" ht="15" thickBot="1">
      <c r="B25" s="2"/>
      <c r="C25" s="136"/>
      <c r="E25" s="2"/>
      <c r="F25" s="136"/>
      <c r="H25" s="2"/>
      <c r="I25" s="136"/>
      <c r="K25" s="137">
        <v>1</v>
      </c>
      <c r="L25" s="138">
        <v>123.2</v>
      </c>
      <c r="N25" s="2"/>
      <c r="O25" s="136"/>
      <c r="Q25" s="2"/>
      <c r="R25" s="136"/>
      <c r="T25" s="2"/>
      <c r="U25" s="136"/>
      <c r="W25" s="137">
        <v>1</v>
      </c>
      <c r="X25" s="138">
        <v>28425.96</v>
      </c>
      <c r="Z25" s="2"/>
      <c r="AA25" s="136"/>
      <c r="AC25" s="2"/>
      <c r="AD25" s="136"/>
      <c r="AF25" s="2"/>
      <c r="AG25" s="136"/>
      <c r="AI25" s="2"/>
      <c r="AJ25" s="136"/>
      <c r="AL25" s="2"/>
      <c r="AM25" s="136"/>
      <c r="AO25" s="2"/>
      <c r="AP25" s="136"/>
      <c r="AR25" s="2"/>
      <c r="AS25" s="136"/>
      <c r="AU25" s="2"/>
      <c r="AV25" s="136"/>
      <c r="AX25" s="2"/>
      <c r="AY25" s="136"/>
      <c r="BA25" s="2"/>
      <c r="BB25" s="136"/>
      <c r="BD25" s="2"/>
      <c r="BE25" s="136"/>
      <c r="BG25" s="2"/>
      <c r="BH25" s="136"/>
      <c r="BJ25" s="2"/>
      <c r="BK25" s="136"/>
      <c r="BM25" s="137">
        <v>2</v>
      </c>
      <c r="BN25" s="138">
        <v>14621.99</v>
      </c>
      <c r="BP25" s="2"/>
      <c r="BQ25" s="136"/>
      <c r="BS25" s="137">
        <v>1</v>
      </c>
      <c r="BT25" s="138">
        <v>352.93</v>
      </c>
      <c r="BV25" s="2"/>
      <c r="BW25" s="136"/>
    </row>
    <row r="26" spans="11:72" ht="14.25">
      <c r="K26" s="129">
        <v>38</v>
      </c>
      <c r="L26" s="134">
        <v>43065.41</v>
      </c>
      <c r="W26" s="129">
        <v>3</v>
      </c>
      <c r="X26" s="134">
        <v>4904.45</v>
      </c>
      <c r="BM26" s="129"/>
      <c r="BN26" s="129"/>
      <c r="BS26" s="129">
        <v>2</v>
      </c>
      <c r="BT26" s="134">
        <v>593901.96</v>
      </c>
    </row>
    <row r="27" spans="23:72" ht="14.25">
      <c r="W27" s="129"/>
      <c r="X27" s="129"/>
      <c r="BS27" s="129">
        <v>1</v>
      </c>
      <c r="BT27" s="134">
        <v>8324.25</v>
      </c>
    </row>
    <row r="28" spans="23:24" ht="14.25">
      <c r="W28" s="129"/>
      <c r="X28" s="129"/>
    </row>
    <row r="29" spans="23:24" ht="14.25">
      <c r="W29" s="129"/>
      <c r="X29" s="129"/>
    </row>
    <row r="30" spans="23:24" ht="14.25">
      <c r="W30" s="129"/>
      <c r="X30" s="129"/>
    </row>
    <row r="31" spans="23:24" ht="14.25">
      <c r="W31" s="129"/>
      <c r="X31" s="129"/>
    </row>
    <row r="32" spans="23:24" ht="14.25">
      <c r="W32" s="129"/>
      <c r="X32" s="129"/>
    </row>
    <row r="33" spans="23:24" ht="14.25">
      <c r="W33" s="129"/>
      <c r="X33" s="129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46"/>
  <sheetViews>
    <sheetView showGridLines="0" workbookViewId="0" topLeftCell="A1">
      <selection activeCell="E7" sqref="E7"/>
    </sheetView>
  </sheetViews>
  <sheetFormatPr defaultColWidth="9.140625" defaultRowHeight="12.75"/>
  <cols>
    <col min="1" max="1" width="16.7109375" style="0" customWidth="1"/>
    <col min="2" max="2" width="15.421875" style="0" customWidth="1"/>
    <col min="3" max="3" width="15.140625" style="0" customWidth="1"/>
    <col min="4" max="4" width="13.7109375" style="0" customWidth="1"/>
    <col min="5" max="5" width="18.8515625" style="0" customWidth="1"/>
  </cols>
  <sheetData>
    <row r="2" spans="1:5" ht="14.25">
      <c r="A2" s="90"/>
      <c r="B2" s="90"/>
      <c r="C2" s="90"/>
      <c r="D2" s="90"/>
      <c r="E2" s="90"/>
    </row>
    <row r="3" spans="1:5" ht="15.75">
      <c r="A3" s="25" t="s">
        <v>69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7" ht="15" thickBot="1">
      <c r="A7" s="21">
        <v>6</v>
      </c>
      <c r="B7" s="22">
        <v>3768</v>
      </c>
      <c r="C7" s="20">
        <v>38</v>
      </c>
      <c r="D7" s="20">
        <f>D38</f>
        <v>1529</v>
      </c>
      <c r="E7" s="24">
        <f>A7+B7-C7-D7</f>
        <v>2207</v>
      </c>
      <c r="G7" t="s">
        <v>77</v>
      </c>
    </row>
    <row r="8" spans="1:5" ht="14.25">
      <c r="A8" s="141"/>
      <c r="B8" s="142"/>
      <c r="C8" s="141"/>
      <c r="D8" s="141"/>
      <c r="E8" s="141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'Dados-Mai-2000'!B4</f>
        <v>57</v>
      </c>
      <c r="E13" s="96">
        <f>'Dados-Mai-2000'!C4</f>
        <v>611199.03</v>
      </c>
    </row>
    <row r="14" spans="1:5" ht="15" thickBot="1">
      <c r="A14" s="346"/>
      <c r="B14" s="97" t="s">
        <v>3</v>
      </c>
      <c r="C14" s="98"/>
      <c r="D14" s="43">
        <f>'Dados-Mai-2000'!E4</f>
        <v>80</v>
      </c>
      <c r="E14" s="99">
        <f>'Dados-Mai-2000'!F4</f>
        <v>1459928.1199999999</v>
      </c>
    </row>
    <row r="15" spans="1:5" ht="15" thickBot="1">
      <c r="A15" s="26" t="s">
        <v>27</v>
      </c>
      <c r="B15" s="100" t="s">
        <v>56</v>
      </c>
      <c r="C15" s="102"/>
      <c r="D15" s="27">
        <f>'Dados-Mai-2000'!H4</f>
        <v>53</v>
      </c>
      <c r="E15" s="103">
        <f>'Dados-Mai-2000'!I4</f>
        <v>253210.56</v>
      </c>
    </row>
    <row r="16" spans="1:5" ht="14.25">
      <c r="A16" s="344" t="s">
        <v>28</v>
      </c>
      <c r="B16" s="104" t="s">
        <v>5</v>
      </c>
      <c r="C16" s="105"/>
      <c r="D16" s="120">
        <f>'Dados-Mai-2000'!K4</f>
        <v>37</v>
      </c>
      <c r="E16" s="121">
        <f>'Dados-Mai-2000'!L4</f>
        <v>353729.6</v>
      </c>
    </row>
    <row r="17" spans="1:5" ht="15" thickBot="1">
      <c r="A17" s="346"/>
      <c r="B17" s="106" t="s">
        <v>14</v>
      </c>
      <c r="C17" s="107"/>
      <c r="D17" s="85">
        <f>'Dados-Mai-2000'!N4</f>
        <v>80</v>
      </c>
      <c r="E17" s="86">
        <f>'Dados-Mai-2000'!O4</f>
        <v>335449.93</v>
      </c>
    </row>
    <row r="18" spans="1:5" ht="14.25">
      <c r="A18" s="344" t="s">
        <v>29</v>
      </c>
      <c r="B18" s="122" t="s">
        <v>22</v>
      </c>
      <c r="C18" s="122"/>
      <c r="D18" s="120">
        <f>'Dados-Mai-2000'!Q4</f>
        <v>156</v>
      </c>
      <c r="E18" s="121">
        <f>'Dados-Mai-2000'!R4</f>
        <v>764050.0800000001</v>
      </c>
    </row>
    <row r="19" spans="1:5" ht="15" thickBot="1">
      <c r="A19" s="346"/>
      <c r="B19" s="124" t="s">
        <v>67</v>
      </c>
      <c r="C19" s="124"/>
      <c r="D19" s="125">
        <f>'Dados-Mai-2000'!T4</f>
        <v>31</v>
      </c>
      <c r="E19" s="126">
        <f>'Dados-Mai-2000'!U4</f>
        <v>18962.510000000006</v>
      </c>
    </row>
    <row r="20" spans="1:5" ht="15" thickBot="1">
      <c r="A20" s="79" t="s">
        <v>30</v>
      </c>
      <c r="B20" s="106" t="s">
        <v>7</v>
      </c>
      <c r="C20" s="107"/>
      <c r="D20" s="80">
        <f>'Dados-Mai-2000'!W4</f>
        <v>94</v>
      </c>
      <c r="E20" s="110">
        <f>'Dados-Mai-2000'!X4</f>
        <v>1217651.1699999997</v>
      </c>
    </row>
    <row r="21" spans="1:5" ht="14.25">
      <c r="A21" s="344" t="s">
        <v>31</v>
      </c>
      <c r="B21" s="94" t="s">
        <v>8</v>
      </c>
      <c r="C21" s="95"/>
      <c r="D21" s="120">
        <f>'Dados-Mai-2000'!Z4</f>
        <v>9</v>
      </c>
      <c r="E21" s="121">
        <f>'Dados-Mai-2000'!AA4</f>
        <v>783476.17</v>
      </c>
    </row>
    <row r="22" spans="1:5" ht="14.25">
      <c r="A22" s="345"/>
      <c r="B22" s="104" t="s">
        <v>57</v>
      </c>
      <c r="C22" s="105"/>
      <c r="D22" s="139">
        <f>'Dados-Mai-2000'!AC4</f>
        <v>21</v>
      </c>
      <c r="E22" s="140">
        <f>'Dados-Mai-2000'!AD4</f>
        <v>198912.01</v>
      </c>
    </row>
    <row r="23" spans="1:5" ht="14.25">
      <c r="A23" s="345"/>
      <c r="B23" s="104" t="s">
        <v>10</v>
      </c>
      <c r="C23" s="105"/>
      <c r="D23" s="65">
        <f>'Dados-Mai-2000'!AF4</f>
        <v>30</v>
      </c>
      <c r="E23" s="113">
        <f>'Dados-Mai-2000'!AG4</f>
        <v>115390.71</v>
      </c>
    </row>
    <row r="24" spans="1:5" ht="14.25">
      <c r="A24" s="345"/>
      <c r="B24" s="104" t="s">
        <v>11</v>
      </c>
      <c r="C24" s="105"/>
      <c r="D24" s="65">
        <f>'Dados-Mai-2000'!AI4</f>
        <v>22</v>
      </c>
      <c r="E24" s="113">
        <f>'Dados-Mai-2000'!AJ4</f>
        <v>794825.42</v>
      </c>
    </row>
    <row r="25" spans="1:5" ht="15" thickBot="1">
      <c r="A25" s="346"/>
      <c r="B25" s="106" t="s">
        <v>12</v>
      </c>
      <c r="C25" s="107"/>
      <c r="D25" s="54">
        <f>'Dados-Mai-2000'!AL4</f>
        <v>8</v>
      </c>
      <c r="E25" s="114">
        <f>'Dados-Mai-2000'!AM4</f>
        <v>36464.55</v>
      </c>
    </row>
    <row r="26" spans="1:5" ht="15" thickBot="1">
      <c r="A26" s="77" t="s">
        <v>32</v>
      </c>
      <c r="B26" s="94" t="s">
        <v>68</v>
      </c>
      <c r="C26" s="95"/>
      <c r="D26" s="63">
        <f>'Dados-Mai-2000'!AO4</f>
        <v>62</v>
      </c>
      <c r="E26" s="111">
        <f>'Dados-Mai-2000'!AP4</f>
        <v>5434605.020000001</v>
      </c>
    </row>
    <row r="27" spans="1:5" ht="14.25">
      <c r="A27" s="344" t="s">
        <v>33</v>
      </c>
      <c r="B27" s="94" t="s">
        <v>14</v>
      </c>
      <c r="C27" s="95"/>
      <c r="D27" s="63">
        <f>'Dados-Mai-2000'!AR4</f>
        <v>19</v>
      </c>
      <c r="E27" s="111">
        <f>'Dados-Mai-2000'!AS4</f>
        <v>109445.51</v>
      </c>
    </row>
    <row r="28" spans="1:5" ht="15" thickBot="1">
      <c r="A28" s="346"/>
      <c r="B28" s="106" t="s">
        <v>15</v>
      </c>
      <c r="C28" s="107"/>
      <c r="D28" s="81">
        <f>'Dados-Mai-2000'!AU4</f>
        <v>46</v>
      </c>
      <c r="E28" s="114">
        <f>'Dados-Mai-2000'!AV4</f>
        <v>74014.35</v>
      </c>
    </row>
    <row r="29" spans="1:5" ht="14.25">
      <c r="A29" s="344" t="s">
        <v>35</v>
      </c>
      <c r="B29" s="94" t="s">
        <v>59</v>
      </c>
      <c r="C29" s="95"/>
      <c r="D29" s="63">
        <f>'Dados-Mai-2000'!AX4</f>
        <v>294</v>
      </c>
      <c r="E29" s="111">
        <f>'Dados-Mai-2000'!AY4</f>
        <v>2917098.6500000004</v>
      </c>
    </row>
    <row r="30" spans="1:5" ht="14.25">
      <c r="A30" s="345"/>
      <c r="B30" s="115" t="s">
        <v>10</v>
      </c>
      <c r="C30" s="116"/>
      <c r="D30" s="65">
        <f>'Dados-Mai-2000'!BD4</f>
        <v>123</v>
      </c>
      <c r="E30" s="113">
        <f>'Dados-Mai-2000'!BE4</f>
        <v>1137906.5600000003</v>
      </c>
    </row>
    <row r="31" spans="1:5" ht="14.25">
      <c r="A31" s="345"/>
      <c r="B31" s="115" t="s">
        <v>18</v>
      </c>
      <c r="C31" s="116"/>
      <c r="D31" s="65">
        <f>'Dados-Mai-2000'!BG4</f>
        <v>0</v>
      </c>
      <c r="E31" s="113">
        <f>'Dados-Mai-2000'!BH4</f>
        <v>0</v>
      </c>
    </row>
    <row r="32" spans="1:5" ht="15" thickBot="1">
      <c r="A32" s="346"/>
      <c r="B32" s="106" t="s">
        <v>17</v>
      </c>
      <c r="C32" s="107"/>
      <c r="D32" s="80">
        <f>'Dados-Mai-2000'!BA4</f>
        <v>0</v>
      </c>
      <c r="E32" s="110">
        <f>'Dados-Mai-2000'!BB4</f>
        <v>0</v>
      </c>
    </row>
    <row r="33" spans="1:5" ht="15" thickBot="1">
      <c r="A33" s="72" t="s">
        <v>36</v>
      </c>
      <c r="B33" s="108" t="s">
        <v>19</v>
      </c>
      <c r="C33" s="109"/>
      <c r="D33" s="61">
        <f>'Dados-Mai-2000'!BJ4</f>
        <v>122</v>
      </c>
      <c r="E33" s="117">
        <f>'Dados-Mai-2000'!BK4</f>
        <v>395270.06000000006</v>
      </c>
    </row>
    <row r="34" spans="1:5" ht="15" thickBot="1">
      <c r="A34" s="72" t="s">
        <v>37</v>
      </c>
      <c r="B34" s="108" t="s">
        <v>60</v>
      </c>
      <c r="C34" s="109"/>
      <c r="D34" s="61">
        <f>'Dados-Mai-2000'!BM4</f>
        <v>65</v>
      </c>
      <c r="E34" s="117">
        <f>'Dados-Mai-2000'!BN4</f>
        <v>705827.7900000002</v>
      </c>
    </row>
    <row r="35" spans="1:5" ht="15" thickBot="1">
      <c r="A35" s="72" t="s">
        <v>38</v>
      </c>
      <c r="B35" s="108" t="s">
        <v>21</v>
      </c>
      <c r="C35" s="109"/>
      <c r="D35" s="61">
        <f>'Dados-Mai-2000'!BP4</f>
        <v>48</v>
      </c>
      <c r="E35" s="117">
        <f>'Dados-Mai-2000'!BQ4</f>
        <v>226942.44999999998</v>
      </c>
    </row>
    <row r="36" spans="1:5" ht="14.25">
      <c r="A36" s="344" t="s">
        <v>39</v>
      </c>
      <c r="B36" s="94" t="s">
        <v>22</v>
      </c>
      <c r="C36" s="95"/>
      <c r="D36" s="351">
        <f>'Dados-Mai-2000'!BS4</f>
        <v>72</v>
      </c>
      <c r="E36" s="353">
        <f>'Dados-Mai-2000'!BT4</f>
        <v>598073.7500000001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1529</v>
      </c>
      <c r="E38" s="119">
        <f>SUM(E13:E37)</f>
        <v>18542434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9">
    <mergeCell ref="A13:A14"/>
    <mergeCell ref="A16:A17"/>
    <mergeCell ref="A18:A19"/>
    <mergeCell ref="A21:A25"/>
    <mergeCell ref="E36:E37"/>
    <mergeCell ref="A27:A28"/>
    <mergeCell ref="A29:A32"/>
    <mergeCell ref="A36:A37"/>
    <mergeCell ref="D36:D3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BW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" customWidth="1"/>
    <col min="3" max="3" width="19.28125" style="145" customWidth="1"/>
    <col min="4" max="4" width="4.140625" style="1" customWidth="1"/>
    <col min="5" max="5" width="19.7109375" style="1" customWidth="1"/>
    <col min="6" max="6" width="21.140625" style="145" customWidth="1"/>
    <col min="7" max="7" width="3.7109375" style="1" customWidth="1"/>
    <col min="8" max="8" width="18.57421875" style="1" customWidth="1"/>
    <col min="9" max="9" width="26.140625" style="145" customWidth="1"/>
    <col min="10" max="10" width="4.57421875" style="1" customWidth="1"/>
    <col min="11" max="11" width="19.7109375" style="1" customWidth="1"/>
    <col min="12" max="12" width="24.140625" style="145" customWidth="1"/>
    <col min="13" max="13" width="3.7109375" style="1" customWidth="1"/>
    <col min="14" max="14" width="18.57421875" style="1" customWidth="1"/>
    <col min="15" max="15" width="26.140625" style="145" customWidth="1"/>
    <col min="16" max="16" width="4.57421875" style="1" customWidth="1"/>
    <col min="17" max="17" width="19.7109375" style="1" customWidth="1"/>
    <col min="18" max="18" width="25.7109375" style="145" customWidth="1"/>
    <col min="19" max="19" width="4.28125" style="1" customWidth="1"/>
    <col min="20" max="20" width="18.57421875" style="1" customWidth="1"/>
    <col min="21" max="21" width="23.57421875" style="145" customWidth="1"/>
    <col min="22" max="22" width="4.57421875" style="0" customWidth="1"/>
    <col min="23" max="23" width="18.57421875" style="1" customWidth="1"/>
    <col min="24" max="24" width="23.57421875" style="145" customWidth="1"/>
    <col min="25" max="25" width="4.28125" style="1" customWidth="1"/>
    <col min="26" max="26" width="18.57421875" style="1" customWidth="1"/>
    <col min="27" max="27" width="25.57421875" style="145" customWidth="1"/>
    <col min="28" max="28" width="4.28125" style="1" customWidth="1"/>
    <col min="29" max="29" width="18.57421875" style="1" customWidth="1"/>
    <col min="30" max="30" width="21.28125" style="145" customWidth="1"/>
    <col min="31" max="31" width="4.28125" style="1" customWidth="1"/>
    <col min="32" max="32" width="18.57421875" style="1" customWidth="1"/>
    <col min="33" max="33" width="22.140625" style="145" customWidth="1"/>
    <col min="34" max="34" width="4.57421875" style="1" customWidth="1"/>
    <col min="35" max="35" width="18.57421875" style="1" customWidth="1"/>
    <col min="36" max="36" width="21.7109375" style="145" customWidth="1"/>
    <col min="37" max="37" width="5.140625" style="1" customWidth="1"/>
    <col min="38" max="38" width="18.57421875" style="1" customWidth="1"/>
    <col min="39" max="39" width="23.28125" style="145" customWidth="1"/>
    <col min="40" max="40" width="4.421875" style="1" customWidth="1"/>
    <col min="41" max="41" width="18.57421875" style="1" customWidth="1"/>
    <col min="42" max="42" width="23.28125" style="145" customWidth="1"/>
    <col min="43" max="43" width="4.57421875" style="1" customWidth="1"/>
    <col min="44" max="44" width="18.57421875" style="1" customWidth="1"/>
    <col min="45" max="45" width="23.28125" style="145" customWidth="1"/>
    <col min="46" max="46" width="4.7109375" style="1" customWidth="1"/>
    <col min="47" max="47" width="18.57421875" style="1" customWidth="1"/>
    <col min="48" max="48" width="23.28125" style="145" customWidth="1"/>
    <col min="49" max="49" width="4.57421875" style="1" customWidth="1"/>
    <col min="50" max="50" width="19.57421875" style="1" customWidth="1"/>
    <col min="51" max="51" width="24.28125" style="145" customWidth="1"/>
    <col min="52" max="52" width="3.421875" style="1" customWidth="1"/>
    <col min="53" max="53" width="19.57421875" style="1" customWidth="1"/>
    <col min="54" max="54" width="24.28125" style="145" customWidth="1"/>
    <col min="55" max="55" width="4.421875" style="1" customWidth="1"/>
    <col min="56" max="56" width="18.57421875" style="1" customWidth="1"/>
    <col min="57" max="57" width="23.28125" style="145" customWidth="1"/>
    <col min="58" max="58" width="3.8515625" style="1" customWidth="1"/>
    <col min="59" max="59" width="18.57421875" style="1" customWidth="1"/>
    <col min="60" max="60" width="21.421875" style="145" customWidth="1"/>
    <col min="61" max="61" width="4.00390625" style="1" customWidth="1"/>
    <col min="62" max="62" width="18.57421875" style="1" customWidth="1"/>
    <col min="63" max="63" width="20.57421875" style="145" customWidth="1"/>
    <col min="64" max="64" width="4.57421875" style="1" customWidth="1"/>
    <col min="65" max="65" width="19.57421875" style="1" customWidth="1"/>
    <col min="66" max="66" width="23.140625" style="145" customWidth="1"/>
    <col min="67" max="67" width="3.8515625" style="1" customWidth="1"/>
    <col min="68" max="68" width="18.57421875" style="1" customWidth="1"/>
    <col min="69" max="69" width="23.8515625" style="145" customWidth="1"/>
    <col min="70" max="70" width="4.7109375" style="1" customWidth="1"/>
    <col min="71" max="71" width="19.57421875" style="1" customWidth="1"/>
    <col min="72" max="72" width="23.140625" style="145" customWidth="1"/>
    <col min="73" max="73" width="4.140625" style="1" customWidth="1"/>
    <col min="74" max="74" width="19.57421875" style="1" customWidth="1"/>
    <col min="75" max="75" width="26.28125" style="145" customWidth="1"/>
    <col min="76" max="16384" width="11.421875" style="1" customWidth="1"/>
  </cols>
  <sheetData>
    <row r="1" ht="9" customHeight="1" thickBot="1"/>
    <row r="2" spans="2:75" ht="15.75" thickBot="1">
      <c r="B2" s="4" t="s">
        <v>0</v>
      </c>
      <c r="C2" s="146" t="s">
        <v>1</v>
      </c>
      <c r="E2" s="4" t="s">
        <v>2</v>
      </c>
      <c r="F2" s="146" t="s">
        <v>3</v>
      </c>
      <c r="H2" s="4" t="s">
        <v>0</v>
      </c>
      <c r="I2" s="146" t="s">
        <v>4</v>
      </c>
      <c r="K2" s="4" t="s">
        <v>2</v>
      </c>
      <c r="L2" s="146" t="s">
        <v>5</v>
      </c>
      <c r="N2" s="4" t="s">
        <v>0</v>
      </c>
      <c r="O2" s="146" t="s">
        <v>14</v>
      </c>
      <c r="Q2" s="4" t="s">
        <v>2</v>
      </c>
      <c r="R2" s="146" t="s">
        <v>6</v>
      </c>
      <c r="T2" s="4" t="s">
        <v>0</v>
      </c>
      <c r="U2" s="146" t="s">
        <v>67</v>
      </c>
      <c r="W2" s="4" t="s">
        <v>0</v>
      </c>
      <c r="X2" s="146" t="s">
        <v>7</v>
      </c>
      <c r="Z2" s="4" t="s">
        <v>0</v>
      </c>
      <c r="AA2" s="146" t="s">
        <v>8</v>
      </c>
      <c r="AC2" s="4" t="s">
        <v>0</v>
      </c>
      <c r="AD2" s="146" t="s">
        <v>9</v>
      </c>
      <c r="AF2" s="4" t="s">
        <v>0</v>
      </c>
      <c r="AG2" s="146" t="s">
        <v>10</v>
      </c>
      <c r="AI2" s="4" t="s">
        <v>0</v>
      </c>
      <c r="AJ2" s="146" t="s">
        <v>11</v>
      </c>
      <c r="AL2" s="4" t="s">
        <v>0</v>
      </c>
      <c r="AM2" s="146" t="s">
        <v>12</v>
      </c>
      <c r="AO2" s="4" t="s">
        <v>0</v>
      </c>
      <c r="AP2" s="146" t="s">
        <v>13</v>
      </c>
      <c r="AR2" s="4" t="s">
        <v>0</v>
      </c>
      <c r="AS2" s="146" t="s">
        <v>14</v>
      </c>
      <c r="AU2" s="4" t="s">
        <v>0</v>
      </c>
      <c r="AV2" s="146" t="s">
        <v>15</v>
      </c>
      <c r="AX2" s="4" t="s">
        <v>2</v>
      </c>
      <c r="AY2" s="146" t="s">
        <v>16</v>
      </c>
      <c r="BA2" s="4" t="s">
        <v>2</v>
      </c>
      <c r="BB2" s="146" t="s">
        <v>17</v>
      </c>
      <c r="BD2" s="4" t="s">
        <v>0</v>
      </c>
      <c r="BE2" s="146" t="s">
        <v>10</v>
      </c>
      <c r="BG2" s="4" t="s">
        <v>0</v>
      </c>
      <c r="BH2" s="146" t="s">
        <v>18</v>
      </c>
      <c r="BJ2" s="4" t="s">
        <v>0</v>
      </c>
      <c r="BK2" s="146" t="s">
        <v>19</v>
      </c>
      <c r="BM2" s="4" t="s">
        <v>2</v>
      </c>
      <c r="BN2" s="146" t="s">
        <v>20</v>
      </c>
      <c r="BP2" s="4" t="s">
        <v>0</v>
      </c>
      <c r="BQ2" s="146" t="s">
        <v>21</v>
      </c>
      <c r="BS2" s="4" t="s">
        <v>2</v>
      </c>
      <c r="BT2" s="146" t="s">
        <v>22</v>
      </c>
      <c r="BV2" s="4" t="s">
        <v>2</v>
      </c>
      <c r="BW2" s="146" t="s">
        <v>23</v>
      </c>
    </row>
    <row r="3" spans="2:75" ht="15.75" thickBot="1">
      <c r="B3" s="5" t="s">
        <v>24</v>
      </c>
      <c r="C3" s="147" t="s">
        <v>25</v>
      </c>
      <c r="E3" s="5" t="s">
        <v>26</v>
      </c>
      <c r="F3" s="147" t="s">
        <v>25</v>
      </c>
      <c r="H3" s="5" t="s">
        <v>24</v>
      </c>
      <c r="I3" s="147" t="s">
        <v>27</v>
      </c>
      <c r="K3" s="5" t="s">
        <v>26</v>
      </c>
      <c r="L3" s="147" t="s">
        <v>28</v>
      </c>
      <c r="N3" s="5" t="s">
        <v>24</v>
      </c>
      <c r="O3" s="147" t="s">
        <v>28</v>
      </c>
      <c r="Q3" s="5" t="s">
        <v>26</v>
      </c>
      <c r="R3" s="147" t="s">
        <v>29</v>
      </c>
      <c r="T3" s="5" t="s">
        <v>24</v>
      </c>
      <c r="U3" s="147" t="s">
        <v>29</v>
      </c>
      <c r="W3" s="5" t="s">
        <v>24</v>
      </c>
      <c r="X3" s="147" t="s">
        <v>30</v>
      </c>
      <c r="Z3" s="5" t="s">
        <v>24</v>
      </c>
      <c r="AA3" s="147" t="s">
        <v>31</v>
      </c>
      <c r="AC3" s="5" t="s">
        <v>24</v>
      </c>
      <c r="AD3" s="147" t="s">
        <v>31</v>
      </c>
      <c r="AF3" s="5" t="s">
        <v>24</v>
      </c>
      <c r="AG3" s="147" t="s">
        <v>31</v>
      </c>
      <c r="AI3" s="5" t="s">
        <v>24</v>
      </c>
      <c r="AJ3" s="147" t="s">
        <v>31</v>
      </c>
      <c r="AL3" s="5" t="s">
        <v>24</v>
      </c>
      <c r="AM3" s="147" t="s">
        <v>31</v>
      </c>
      <c r="AO3" s="5" t="s">
        <v>24</v>
      </c>
      <c r="AP3" s="147" t="s">
        <v>32</v>
      </c>
      <c r="AR3" s="5" t="s">
        <v>24</v>
      </c>
      <c r="AS3" s="147" t="s">
        <v>33</v>
      </c>
      <c r="AU3" s="5" t="s">
        <v>24</v>
      </c>
      <c r="AV3" s="147" t="s">
        <v>33</v>
      </c>
      <c r="AX3" s="5" t="s">
        <v>34</v>
      </c>
      <c r="AY3" s="147" t="s">
        <v>35</v>
      </c>
      <c r="BA3" s="5" t="s">
        <v>34</v>
      </c>
      <c r="BB3" s="147" t="s">
        <v>35</v>
      </c>
      <c r="BD3" s="5" t="s">
        <v>24</v>
      </c>
      <c r="BE3" s="147" t="s">
        <v>35</v>
      </c>
      <c r="BG3" s="5" t="s">
        <v>24</v>
      </c>
      <c r="BH3" s="147" t="s">
        <v>35</v>
      </c>
      <c r="BJ3" s="5" t="s">
        <v>24</v>
      </c>
      <c r="BK3" s="147" t="s">
        <v>36</v>
      </c>
      <c r="BM3" s="5" t="s">
        <v>34</v>
      </c>
      <c r="BN3" s="147" t="s">
        <v>37</v>
      </c>
      <c r="BP3" s="5" t="s">
        <v>24</v>
      </c>
      <c r="BQ3" s="147" t="s">
        <v>38</v>
      </c>
      <c r="BS3" s="5" t="s">
        <v>34</v>
      </c>
      <c r="BT3" s="147" t="s">
        <v>39</v>
      </c>
      <c r="BV3" s="5" t="s">
        <v>34</v>
      </c>
      <c r="BW3" s="147" t="s">
        <v>39</v>
      </c>
    </row>
    <row r="4" spans="2:75" ht="15" thickBot="1">
      <c r="B4" s="7">
        <f>SUM(B6:B25)</f>
        <v>62</v>
      </c>
      <c r="C4" s="8">
        <f>SUM(C6:C25)</f>
        <v>1649156.28</v>
      </c>
      <c r="E4" s="7">
        <f>SUM(E6:E25)</f>
        <v>47</v>
      </c>
      <c r="F4" s="8">
        <f>SUM(F6:F25)</f>
        <v>494786.97</v>
      </c>
      <c r="H4" s="7">
        <f>SUM(H6:H25)</f>
        <v>22</v>
      </c>
      <c r="I4" s="8">
        <f>SUM(I6:I25)</f>
        <v>46890.18000000001</v>
      </c>
      <c r="K4" s="7">
        <f>SUM(K6:K25)</f>
        <v>44</v>
      </c>
      <c r="L4" s="8">
        <f>SUM(L6:L25)</f>
        <v>126377.12000000002</v>
      </c>
      <c r="N4" s="7">
        <f>SUM(N6:N25)</f>
        <v>56</v>
      </c>
      <c r="O4" s="8">
        <f>SUM(O6:O25)</f>
        <v>401498.13999999996</v>
      </c>
      <c r="Q4" s="7">
        <f>SUM(Q6:Q25)</f>
        <v>150</v>
      </c>
      <c r="R4" s="8">
        <f>SUM(R6:R25)</f>
        <v>297973.75</v>
      </c>
      <c r="T4" s="7">
        <f>SUM(T6:T25)</f>
        <v>3</v>
      </c>
      <c r="U4" s="8">
        <f>SUM(U6:U25)</f>
        <v>3778.77</v>
      </c>
      <c r="W4" s="7">
        <f>SUM(W6:W25)</f>
        <v>38</v>
      </c>
      <c r="X4" s="8">
        <f>SUM(X6:X25)</f>
        <v>384037.22</v>
      </c>
      <c r="Z4" s="7">
        <f>SUM(Z6:Z25)</f>
        <v>57</v>
      </c>
      <c r="AA4" s="8">
        <f>SUM(AA6:AA25)</f>
        <v>497799.88</v>
      </c>
      <c r="AC4" s="7">
        <f>SUM(AC6:AC25)</f>
        <v>0</v>
      </c>
      <c r="AD4" s="8">
        <f>SUM(AD6:AD25)</f>
        <v>0</v>
      </c>
      <c r="AF4" s="7">
        <f>SUM(AF6:AF25)</f>
        <v>38</v>
      </c>
      <c r="AG4" s="8">
        <f>SUM(AG6:AG25)</f>
        <v>333081.38</v>
      </c>
      <c r="AI4" s="7">
        <f>SUM(AI6:AI25)</f>
        <v>47</v>
      </c>
      <c r="AJ4" s="8">
        <f>SUM(AJ6:AJ25)</f>
        <v>1541302.5</v>
      </c>
      <c r="AL4" s="7">
        <f>SUM(AL6:AL25)</f>
        <v>12</v>
      </c>
      <c r="AM4" s="8">
        <f>SUM(AM6:AM25)</f>
        <v>25537.63</v>
      </c>
      <c r="AO4" s="7">
        <f>SUM(AO6:AO25)</f>
        <v>22</v>
      </c>
      <c r="AP4" s="8">
        <f>SUM(AP6:AP25)</f>
        <v>169286.72</v>
      </c>
      <c r="AR4" s="7">
        <f>SUM(AR6:AR25)</f>
        <v>19</v>
      </c>
      <c r="AS4" s="8">
        <f>SUM(AS6:AS25)</f>
        <v>252262.81000000003</v>
      </c>
      <c r="AU4" s="7">
        <f>SUM(AU6:AU25)</f>
        <v>19</v>
      </c>
      <c r="AV4" s="8">
        <f>SUM(AV6:AV25)</f>
        <v>244421.27000000002</v>
      </c>
      <c r="AX4" s="7">
        <f>SUM(AX6:AX25)</f>
        <v>69</v>
      </c>
      <c r="AY4" s="8">
        <f>SUM(AY6:AY25)</f>
        <v>1548485.21</v>
      </c>
      <c r="BA4" s="7">
        <f>SUM(BA6:BA25)</f>
        <v>0</v>
      </c>
      <c r="BB4" s="8">
        <f>SUM(BB6:BB25)</f>
        <v>0</v>
      </c>
      <c r="BD4" s="7">
        <f>SUM(BD6:BD25)</f>
        <v>94</v>
      </c>
      <c r="BE4" s="8">
        <f>SUM(BE6:BE25)</f>
        <v>126333.36000000002</v>
      </c>
      <c r="BG4" s="7">
        <f>SUM(BG6:BG25)</f>
        <v>0</v>
      </c>
      <c r="BH4" s="8">
        <f>SUM(BH6:BH25)</f>
        <v>0</v>
      </c>
      <c r="BJ4" s="7">
        <f>SUM(BJ6:BJ25)</f>
        <v>87</v>
      </c>
      <c r="BK4" s="8">
        <f>SUM(BK6:BK25)</f>
        <v>185655.08</v>
      </c>
      <c r="BM4" s="7">
        <f>SUM(BM6:BM25)</f>
        <v>20</v>
      </c>
      <c r="BN4" s="8">
        <f>SUM(BN6:BN25)</f>
        <v>62175.020000000004</v>
      </c>
      <c r="BP4" s="7">
        <f>SUM(BP6:BP25)</f>
        <v>16</v>
      </c>
      <c r="BQ4" s="8">
        <f>SUM(BQ6:BQ25)</f>
        <v>1078886.79</v>
      </c>
      <c r="BS4" s="7">
        <f>SUM(BS6:BS25)</f>
        <v>63</v>
      </c>
      <c r="BT4" s="8">
        <f>SUM(BT6:BT25)</f>
        <v>170743.07999999993</v>
      </c>
      <c r="BV4" s="7">
        <f>SUM(BV6:BV25)</f>
        <v>0</v>
      </c>
      <c r="BW4" s="8">
        <f>SUM(BW6:BW25)</f>
        <v>0</v>
      </c>
    </row>
    <row r="5" spans="2:75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  <c r="BV5" s="9" t="s">
        <v>40</v>
      </c>
      <c r="BW5" s="148" t="s">
        <v>41</v>
      </c>
    </row>
    <row r="6" spans="2:75" s="129" customFormat="1" ht="14.25">
      <c r="B6" s="128">
        <v>35</v>
      </c>
      <c r="C6" s="143">
        <v>470967.76</v>
      </c>
      <c r="E6" s="128">
        <v>16</v>
      </c>
      <c r="F6" s="143">
        <v>41535.88</v>
      </c>
      <c r="H6" s="128">
        <v>8</v>
      </c>
      <c r="I6" s="143">
        <v>23614.06</v>
      </c>
      <c r="K6" s="128">
        <v>2</v>
      </c>
      <c r="L6" s="143">
        <v>30000.96</v>
      </c>
      <c r="N6" s="128">
        <v>39</v>
      </c>
      <c r="O6" s="143">
        <v>363785.66</v>
      </c>
      <c r="Q6" s="128">
        <v>74</v>
      </c>
      <c r="R6" s="143">
        <v>167244.64</v>
      </c>
      <c r="T6" s="128">
        <v>1</v>
      </c>
      <c r="U6" s="143">
        <v>891.96</v>
      </c>
      <c r="V6" s="130"/>
      <c r="W6" s="128">
        <v>8</v>
      </c>
      <c r="X6" s="143">
        <v>97778.73</v>
      </c>
      <c r="Z6" s="128">
        <v>22</v>
      </c>
      <c r="AA6" s="143">
        <v>216615.29</v>
      </c>
      <c r="AC6" s="128"/>
      <c r="AD6" s="143"/>
      <c r="AF6" s="128">
        <v>10</v>
      </c>
      <c r="AG6" s="143">
        <v>120524</v>
      </c>
      <c r="AI6" s="128">
        <v>1</v>
      </c>
      <c r="AJ6" s="143">
        <v>1220.84</v>
      </c>
      <c r="AL6" s="128">
        <v>2</v>
      </c>
      <c r="AM6" s="143">
        <v>11037.22</v>
      </c>
      <c r="AO6" s="128">
        <v>1</v>
      </c>
      <c r="AP6" s="143">
        <v>13012.41</v>
      </c>
      <c r="AR6" s="128">
        <v>2</v>
      </c>
      <c r="AS6" s="143">
        <v>739.38</v>
      </c>
      <c r="AU6" s="128">
        <v>1</v>
      </c>
      <c r="AV6" s="143">
        <v>2743.19</v>
      </c>
      <c r="AX6" s="128">
        <v>53</v>
      </c>
      <c r="AY6" s="143">
        <v>376052.22</v>
      </c>
      <c r="BA6" s="128"/>
      <c r="BB6" s="143"/>
      <c r="BD6" s="128">
        <v>25</v>
      </c>
      <c r="BE6" s="143">
        <v>73025.22</v>
      </c>
      <c r="BG6" s="128"/>
      <c r="BH6" s="143"/>
      <c r="BJ6" s="128">
        <v>1</v>
      </c>
      <c r="BK6" s="143">
        <v>2053.65</v>
      </c>
      <c r="BM6" s="128">
        <v>2</v>
      </c>
      <c r="BN6" s="143">
        <v>7185.64</v>
      </c>
      <c r="BP6" s="128">
        <v>2</v>
      </c>
      <c r="BQ6" s="143">
        <v>5622.98</v>
      </c>
      <c r="BS6" s="128">
        <v>12</v>
      </c>
      <c r="BT6" s="143">
        <v>133515.08</v>
      </c>
      <c r="BV6" s="128"/>
      <c r="BW6" s="143"/>
    </row>
    <row r="7" spans="2:75" s="129" customFormat="1" ht="14.25">
      <c r="B7" s="131">
        <v>26</v>
      </c>
      <c r="C7" s="144">
        <v>1175313.26</v>
      </c>
      <c r="E7" s="131">
        <v>2</v>
      </c>
      <c r="F7" s="144">
        <v>76090.54</v>
      </c>
      <c r="H7" s="131">
        <v>5</v>
      </c>
      <c r="I7" s="144">
        <v>8294.3</v>
      </c>
      <c r="K7" s="131">
        <v>1</v>
      </c>
      <c r="L7" s="144">
        <v>1600.57</v>
      </c>
      <c r="N7" s="131">
        <v>16</v>
      </c>
      <c r="O7" s="144">
        <v>29395.73</v>
      </c>
      <c r="Q7" s="131">
        <v>8</v>
      </c>
      <c r="R7" s="144">
        <v>10743.2</v>
      </c>
      <c r="T7" s="131">
        <v>1</v>
      </c>
      <c r="U7" s="144">
        <v>649.15</v>
      </c>
      <c r="V7" s="130"/>
      <c r="W7" s="131">
        <v>5</v>
      </c>
      <c r="X7" s="144">
        <v>7893.97</v>
      </c>
      <c r="Z7" s="131">
        <v>35</v>
      </c>
      <c r="AA7" s="144">
        <v>281184.59</v>
      </c>
      <c r="AC7" s="131"/>
      <c r="AD7" s="144"/>
      <c r="AF7" s="131">
        <v>28</v>
      </c>
      <c r="AG7" s="144">
        <v>212557.38</v>
      </c>
      <c r="AI7" s="131">
        <v>6</v>
      </c>
      <c r="AJ7" s="144">
        <v>46772.37</v>
      </c>
      <c r="AL7" s="131">
        <v>2</v>
      </c>
      <c r="AM7" s="144">
        <v>4710.09</v>
      </c>
      <c r="AO7" s="131">
        <v>9</v>
      </c>
      <c r="AP7" s="144">
        <v>90516.13</v>
      </c>
      <c r="AR7" s="131">
        <v>5</v>
      </c>
      <c r="AS7" s="144">
        <v>183938.47</v>
      </c>
      <c r="AU7" s="131">
        <v>4</v>
      </c>
      <c r="AV7" s="144">
        <v>24533.11</v>
      </c>
      <c r="AX7" s="131">
        <v>16</v>
      </c>
      <c r="AY7" s="144">
        <v>1172432.99</v>
      </c>
      <c r="BA7" s="131"/>
      <c r="BB7" s="144"/>
      <c r="BD7" s="131">
        <v>3</v>
      </c>
      <c r="BE7" s="144">
        <v>4788.45</v>
      </c>
      <c r="BG7" s="131"/>
      <c r="BH7" s="144"/>
      <c r="BJ7" s="131">
        <v>1</v>
      </c>
      <c r="BK7" s="144">
        <v>1144.9</v>
      </c>
      <c r="BM7" s="131">
        <v>6</v>
      </c>
      <c r="BN7" s="144">
        <v>24348.05</v>
      </c>
      <c r="BP7" s="131">
        <v>1</v>
      </c>
      <c r="BQ7" s="144">
        <v>956503</v>
      </c>
      <c r="BS7" s="131">
        <v>2</v>
      </c>
      <c r="BT7" s="144">
        <v>2353.3</v>
      </c>
      <c r="BV7" s="131"/>
      <c r="BW7" s="144"/>
    </row>
    <row r="8" spans="2:75" s="129" customFormat="1" ht="14.25">
      <c r="B8" s="131">
        <v>1</v>
      </c>
      <c r="C8" s="144">
        <v>2875.26</v>
      </c>
      <c r="E8" s="131">
        <v>3</v>
      </c>
      <c r="F8" s="144">
        <v>29434.73</v>
      </c>
      <c r="H8" s="131">
        <v>3</v>
      </c>
      <c r="I8" s="144">
        <v>7762.37</v>
      </c>
      <c r="K8" s="131">
        <v>4</v>
      </c>
      <c r="L8" s="144">
        <v>10045.36</v>
      </c>
      <c r="N8" s="131">
        <v>1</v>
      </c>
      <c r="O8" s="144">
        <v>8316.75</v>
      </c>
      <c r="Q8" s="131">
        <v>7</v>
      </c>
      <c r="R8" s="144">
        <v>4180.21</v>
      </c>
      <c r="T8" s="131">
        <v>1</v>
      </c>
      <c r="U8" s="144">
        <v>2237.66</v>
      </c>
      <c r="V8" s="130"/>
      <c r="W8" s="131">
        <v>2</v>
      </c>
      <c r="X8" s="144">
        <v>43097.72</v>
      </c>
      <c r="Z8" s="131"/>
      <c r="AA8" s="144"/>
      <c r="AC8" s="131"/>
      <c r="AD8" s="144"/>
      <c r="AF8" s="131"/>
      <c r="AG8" s="144"/>
      <c r="AI8" s="131">
        <v>15</v>
      </c>
      <c r="AJ8" s="144">
        <v>76228.42</v>
      </c>
      <c r="AL8" s="131">
        <v>1</v>
      </c>
      <c r="AM8" s="144">
        <v>932.17</v>
      </c>
      <c r="AO8" s="131">
        <v>6</v>
      </c>
      <c r="AP8" s="144">
        <v>45873.45</v>
      </c>
      <c r="AR8" s="131">
        <v>6</v>
      </c>
      <c r="AS8" s="144">
        <v>55305.76</v>
      </c>
      <c r="AU8" s="131">
        <v>7</v>
      </c>
      <c r="AV8" s="144">
        <v>19391.23</v>
      </c>
      <c r="AX8" s="131"/>
      <c r="AY8" s="144"/>
      <c r="BA8" s="131"/>
      <c r="BB8" s="144"/>
      <c r="BD8" s="131">
        <v>9</v>
      </c>
      <c r="BE8" s="144">
        <v>22133.38</v>
      </c>
      <c r="BG8" s="131"/>
      <c r="BH8" s="144"/>
      <c r="BJ8" s="131">
        <v>71</v>
      </c>
      <c r="BK8" s="144">
        <v>145944.8</v>
      </c>
      <c r="BM8" s="131">
        <v>6</v>
      </c>
      <c r="BN8" s="144">
        <v>17404.03</v>
      </c>
      <c r="BP8" s="131">
        <v>2</v>
      </c>
      <c r="BQ8" s="144">
        <v>30598.54</v>
      </c>
      <c r="BS8" s="131">
        <v>1</v>
      </c>
      <c r="BT8" s="144">
        <v>3309.99</v>
      </c>
      <c r="BV8" s="131"/>
      <c r="BW8" s="144"/>
    </row>
    <row r="9" spans="2:75" s="129" customFormat="1" ht="14.25">
      <c r="B9" s="131"/>
      <c r="C9" s="144"/>
      <c r="E9" s="131">
        <v>8</v>
      </c>
      <c r="F9" s="144">
        <v>28970.13</v>
      </c>
      <c r="H9" s="131">
        <v>2</v>
      </c>
      <c r="I9" s="144">
        <v>2979.48</v>
      </c>
      <c r="K9" s="131">
        <v>2</v>
      </c>
      <c r="L9" s="144">
        <v>8824.28</v>
      </c>
      <c r="N9" s="131"/>
      <c r="O9" s="144"/>
      <c r="Q9" s="131">
        <v>1</v>
      </c>
      <c r="R9" s="144">
        <v>1335.64</v>
      </c>
      <c r="T9" s="131"/>
      <c r="U9" s="144"/>
      <c r="V9" s="130"/>
      <c r="W9" s="131">
        <v>3</v>
      </c>
      <c r="X9" s="144">
        <v>11505.43</v>
      </c>
      <c r="Z9" s="131"/>
      <c r="AA9" s="144"/>
      <c r="AC9" s="131"/>
      <c r="AD9" s="144"/>
      <c r="AF9" s="131"/>
      <c r="AG9" s="144"/>
      <c r="AI9" s="131">
        <v>2</v>
      </c>
      <c r="AJ9" s="144">
        <v>11340.48</v>
      </c>
      <c r="AL9" s="131">
        <v>1</v>
      </c>
      <c r="AM9" s="144">
        <v>661.65</v>
      </c>
      <c r="AO9" s="131">
        <v>6</v>
      </c>
      <c r="AP9" s="144">
        <v>19884.73</v>
      </c>
      <c r="AR9" s="131">
        <v>1</v>
      </c>
      <c r="AS9" s="144">
        <v>450.56</v>
      </c>
      <c r="AU9" s="131">
        <v>2</v>
      </c>
      <c r="AV9" s="144">
        <v>5930.93</v>
      </c>
      <c r="AX9" s="131"/>
      <c r="AY9" s="144"/>
      <c r="BA9" s="131"/>
      <c r="BB9" s="144"/>
      <c r="BD9" s="131">
        <v>1</v>
      </c>
      <c r="BE9" s="144">
        <v>212.82</v>
      </c>
      <c r="BG9" s="131"/>
      <c r="BH9" s="144"/>
      <c r="BJ9" s="131">
        <v>5</v>
      </c>
      <c r="BK9" s="144">
        <v>9751.47</v>
      </c>
      <c r="BM9" s="131">
        <v>6</v>
      </c>
      <c r="BN9" s="144">
        <v>13237.3</v>
      </c>
      <c r="BP9" s="131">
        <v>2</v>
      </c>
      <c r="BQ9" s="144">
        <v>41611.23</v>
      </c>
      <c r="BS9" s="131">
        <v>4</v>
      </c>
      <c r="BT9" s="144">
        <v>2098.05</v>
      </c>
      <c r="BV9" s="131"/>
      <c r="BW9" s="144"/>
    </row>
    <row r="10" spans="2:75" s="129" customFormat="1" ht="14.25">
      <c r="B10" s="131"/>
      <c r="C10" s="144"/>
      <c r="E10" s="131">
        <v>5</v>
      </c>
      <c r="F10" s="144">
        <v>1873.36</v>
      </c>
      <c r="H10" s="131">
        <v>3</v>
      </c>
      <c r="I10" s="144">
        <v>3761.1</v>
      </c>
      <c r="K10" s="131">
        <v>3</v>
      </c>
      <c r="L10" s="144">
        <v>5001.5</v>
      </c>
      <c r="N10" s="131"/>
      <c r="O10" s="144"/>
      <c r="Q10" s="131">
        <v>11</v>
      </c>
      <c r="R10" s="144">
        <v>2645.23</v>
      </c>
      <c r="T10" s="131"/>
      <c r="U10" s="144"/>
      <c r="V10" s="130"/>
      <c r="W10" s="131">
        <v>13</v>
      </c>
      <c r="X10" s="144">
        <v>180314.5</v>
      </c>
      <c r="Z10" s="131"/>
      <c r="AA10" s="144"/>
      <c r="AC10" s="131"/>
      <c r="AD10" s="144"/>
      <c r="AF10" s="131"/>
      <c r="AG10" s="144"/>
      <c r="AI10" s="131">
        <v>2</v>
      </c>
      <c r="AJ10" s="144">
        <v>35557.96</v>
      </c>
      <c r="AL10" s="131">
        <v>5</v>
      </c>
      <c r="AM10" s="144">
        <v>7558.04</v>
      </c>
      <c r="AO10" s="131"/>
      <c r="AP10" s="144"/>
      <c r="AR10" s="131">
        <v>1</v>
      </c>
      <c r="AS10" s="144">
        <v>707.94</v>
      </c>
      <c r="AU10" s="131">
        <v>1</v>
      </c>
      <c r="AV10" s="144">
        <v>48.12</v>
      </c>
      <c r="AX10" s="131"/>
      <c r="AY10" s="144"/>
      <c r="BA10" s="131"/>
      <c r="BB10" s="144"/>
      <c r="BD10" s="131">
        <v>11</v>
      </c>
      <c r="BE10" s="144">
        <v>2263.74</v>
      </c>
      <c r="BG10" s="131"/>
      <c r="BH10" s="144"/>
      <c r="BJ10" s="131">
        <v>4</v>
      </c>
      <c r="BK10" s="144">
        <v>9559.52</v>
      </c>
      <c r="BM10" s="131"/>
      <c r="BN10" s="144"/>
      <c r="BP10" s="131">
        <v>9</v>
      </c>
      <c r="BQ10" s="144">
        <v>44551.04</v>
      </c>
      <c r="BS10" s="131">
        <v>2</v>
      </c>
      <c r="BT10" s="144">
        <v>1223.04</v>
      </c>
      <c r="BV10" s="131"/>
      <c r="BW10" s="144"/>
    </row>
    <row r="11" spans="2:75" s="129" customFormat="1" ht="14.25">
      <c r="B11" s="131"/>
      <c r="C11" s="144"/>
      <c r="E11" s="131">
        <v>2</v>
      </c>
      <c r="F11" s="144">
        <v>42677.65</v>
      </c>
      <c r="H11" s="131">
        <v>1</v>
      </c>
      <c r="I11" s="144">
        <v>478.87</v>
      </c>
      <c r="K11" s="131">
        <v>4</v>
      </c>
      <c r="L11" s="144">
        <v>9502.65</v>
      </c>
      <c r="N11" s="131"/>
      <c r="O11" s="144"/>
      <c r="Q11" s="131">
        <v>40</v>
      </c>
      <c r="R11" s="144">
        <v>102290.67</v>
      </c>
      <c r="T11" s="131"/>
      <c r="U11" s="144"/>
      <c r="V11" s="130"/>
      <c r="W11" s="131">
        <v>3</v>
      </c>
      <c r="X11" s="144">
        <v>36386.07</v>
      </c>
      <c r="Z11" s="131"/>
      <c r="AA11" s="144"/>
      <c r="AC11" s="131"/>
      <c r="AD11" s="144"/>
      <c r="AF11" s="131"/>
      <c r="AG11" s="144"/>
      <c r="AI11" s="131">
        <v>21</v>
      </c>
      <c r="AJ11" s="144">
        <v>1370182.43</v>
      </c>
      <c r="AL11" s="131">
        <v>1</v>
      </c>
      <c r="AM11" s="144">
        <v>638.46</v>
      </c>
      <c r="AO11" s="131"/>
      <c r="AP11" s="144"/>
      <c r="AR11" s="131">
        <v>2</v>
      </c>
      <c r="AS11" s="144">
        <v>7103.77</v>
      </c>
      <c r="AU11" s="131">
        <v>1</v>
      </c>
      <c r="AV11" s="144">
        <v>184743.49</v>
      </c>
      <c r="AX11" s="131"/>
      <c r="AY11" s="144"/>
      <c r="BA11" s="131"/>
      <c r="BB11" s="144"/>
      <c r="BD11" s="131">
        <v>45</v>
      </c>
      <c r="BE11" s="144">
        <v>23909.75</v>
      </c>
      <c r="BG11" s="131"/>
      <c r="BH11" s="144"/>
      <c r="BJ11" s="131">
        <v>4</v>
      </c>
      <c r="BK11" s="144">
        <v>16075.57</v>
      </c>
      <c r="BM11" s="131"/>
      <c r="BN11" s="144"/>
      <c r="BP11" s="131"/>
      <c r="BQ11" s="144"/>
      <c r="BS11" s="131">
        <v>1</v>
      </c>
      <c r="BT11" s="144">
        <v>1064.1</v>
      </c>
      <c r="BV11" s="131"/>
      <c r="BW11" s="144"/>
    </row>
    <row r="12" spans="2:75" s="129" customFormat="1" ht="14.25">
      <c r="B12" s="131"/>
      <c r="C12" s="144"/>
      <c r="E12" s="131">
        <v>5</v>
      </c>
      <c r="F12" s="144">
        <v>87581.34</v>
      </c>
      <c r="H12" s="131"/>
      <c r="I12" s="144"/>
      <c r="K12" s="131">
        <v>1</v>
      </c>
      <c r="L12" s="144">
        <v>2567.55</v>
      </c>
      <c r="N12" s="131"/>
      <c r="O12" s="144"/>
      <c r="Q12" s="131">
        <v>8</v>
      </c>
      <c r="R12" s="144">
        <v>8666.17</v>
      </c>
      <c r="T12" s="131"/>
      <c r="U12" s="144"/>
      <c r="V12" s="130"/>
      <c r="W12" s="131">
        <v>1</v>
      </c>
      <c r="X12" s="144">
        <v>379.31</v>
      </c>
      <c r="Z12" s="131"/>
      <c r="AA12" s="144"/>
      <c r="AC12" s="131"/>
      <c r="AD12" s="144"/>
      <c r="AF12" s="131"/>
      <c r="AG12" s="144"/>
      <c r="AI12" s="131"/>
      <c r="AJ12" s="144"/>
      <c r="AL12" s="131"/>
      <c r="AM12" s="144"/>
      <c r="AO12" s="131"/>
      <c r="AP12" s="144"/>
      <c r="AR12" s="131">
        <v>1</v>
      </c>
      <c r="AS12" s="144">
        <v>2742.51</v>
      </c>
      <c r="AU12" s="131">
        <v>2</v>
      </c>
      <c r="AV12" s="144">
        <v>178.81</v>
      </c>
      <c r="AX12" s="131"/>
      <c r="AY12" s="144"/>
      <c r="BA12" s="131"/>
      <c r="BB12" s="144"/>
      <c r="BD12" s="131"/>
      <c r="BE12" s="144"/>
      <c r="BG12" s="131"/>
      <c r="BH12" s="144"/>
      <c r="BJ12" s="131">
        <v>1</v>
      </c>
      <c r="BK12" s="144">
        <v>1125.17</v>
      </c>
      <c r="BM12" s="131"/>
      <c r="BN12" s="144"/>
      <c r="BP12" s="131"/>
      <c r="BQ12" s="144"/>
      <c r="BS12" s="131">
        <v>10</v>
      </c>
      <c r="BT12" s="144">
        <v>14195.97</v>
      </c>
      <c r="BV12" s="131"/>
      <c r="BW12" s="144"/>
    </row>
    <row r="13" spans="2:75" s="129" customFormat="1" ht="14.25">
      <c r="B13" s="131"/>
      <c r="C13" s="144"/>
      <c r="E13" s="131">
        <v>6</v>
      </c>
      <c r="F13" s="144">
        <v>186623.34</v>
      </c>
      <c r="H13" s="131"/>
      <c r="I13" s="144"/>
      <c r="K13" s="131">
        <v>1</v>
      </c>
      <c r="L13" s="144">
        <v>89.83</v>
      </c>
      <c r="N13" s="131"/>
      <c r="O13" s="144"/>
      <c r="Q13" s="131">
        <v>1</v>
      </c>
      <c r="R13" s="144">
        <v>867.99</v>
      </c>
      <c r="T13" s="131"/>
      <c r="U13" s="144"/>
      <c r="V13" s="130"/>
      <c r="W13" s="131">
        <v>1</v>
      </c>
      <c r="X13" s="144">
        <v>569.41</v>
      </c>
      <c r="Z13" s="131"/>
      <c r="AA13" s="144"/>
      <c r="AC13" s="131"/>
      <c r="AD13" s="144"/>
      <c r="AF13" s="131"/>
      <c r="AG13" s="144"/>
      <c r="AI13" s="131"/>
      <c r="AJ13" s="144"/>
      <c r="AL13" s="131"/>
      <c r="AM13" s="144"/>
      <c r="AO13" s="131"/>
      <c r="AP13" s="144"/>
      <c r="AR13" s="131">
        <v>1</v>
      </c>
      <c r="AS13" s="144">
        <v>1274.42</v>
      </c>
      <c r="AU13" s="131">
        <v>1</v>
      </c>
      <c r="AV13" s="144">
        <v>6852.39</v>
      </c>
      <c r="AX13" s="131"/>
      <c r="AY13" s="144"/>
      <c r="BA13" s="131"/>
      <c r="BB13" s="144"/>
      <c r="BD13" s="131"/>
      <c r="BE13" s="144"/>
      <c r="BG13" s="131"/>
      <c r="BH13" s="144"/>
      <c r="BJ13" s="131"/>
      <c r="BK13" s="144"/>
      <c r="BM13" s="131"/>
      <c r="BN13" s="144"/>
      <c r="BP13" s="131"/>
      <c r="BQ13" s="144"/>
      <c r="BS13" s="131">
        <v>1</v>
      </c>
      <c r="BT13" s="144">
        <v>3051.08</v>
      </c>
      <c r="BV13" s="131"/>
      <c r="BW13" s="144"/>
    </row>
    <row r="14" spans="2:75" s="129" customFormat="1" ht="14.25">
      <c r="B14" s="131"/>
      <c r="C14" s="144"/>
      <c r="E14" s="131"/>
      <c r="F14" s="144"/>
      <c r="H14" s="131"/>
      <c r="I14" s="144"/>
      <c r="K14" s="131">
        <v>2</v>
      </c>
      <c r="L14" s="144">
        <v>9582.36</v>
      </c>
      <c r="N14" s="131"/>
      <c r="O14" s="144"/>
      <c r="Q14" s="131"/>
      <c r="R14" s="144"/>
      <c r="T14" s="131"/>
      <c r="U14" s="144"/>
      <c r="V14" s="130"/>
      <c r="W14" s="131">
        <v>1</v>
      </c>
      <c r="X14" s="144">
        <v>3690.8</v>
      </c>
      <c r="Z14" s="131"/>
      <c r="AA14" s="144"/>
      <c r="AC14" s="131"/>
      <c r="AD14" s="144"/>
      <c r="AF14" s="131"/>
      <c r="AG14" s="144"/>
      <c r="AI14" s="131"/>
      <c r="AJ14" s="144"/>
      <c r="AL14" s="131"/>
      <c r="AM14" s="144"/>
      <c r="AO14" s="131"/>
      <c r="AP14" s="144"/>
      <c r="AR14" s="131"/>
      <c r="AS14" s="144"/>
      <c r="AU14" s="131"/>
      <c r="AV14" s="144"/>
      <c r="AX14" s="131"/>
      <c r="AY14" s="144"/>
      <c r="BA14" s="131"/>
      <c r="BB14" s="144"/>
      <c r="BD14" s="131"/>
      <c r="BE14" s="144"/>
      <c r="BG14" s="131"/>
      <c r="BH14" s="144"/>
      <c r="BJ14" s="131"/>
      <c r="BK14" s="144"/>
      <c r="BM14" s="131"/>
      <c r="BN14" s="144"/>
      <c r="BP14" s="131"/>
      <c r="BQ14" s="144"/>
      <c r="BS14" s="131">
        <v>6</v>
      </c>
      <c r="BT14" s="144">
        <v>2448.66</v>
      </c>
      <c r="BV14" s="131"/>
      <c r="BW14" s="144"/>
    </row>
    <row r="15" spans="2:75" s="129" customFormat="1" ht="14.25">
      <c r="B15" s="131"/>
      <c r="C15" s="144"/>
      <c r="E15" s="131"/>
      <c r="F15" s="144"/>
      <c r="H15" s="131"/>
      <c r="I15" s="144"/>
      <c r="K15" s="131">
        <v>1</v>
      </c>
      <c r="L15" s="144">
        <v>80.3</v>
      </c>
      <c r="N15" s="131"/>
      <c r="O15" s="144"/>
      <c r="Q15" s="131"/>
      <c r="R15" s="144"/>
      <c r="T15" s="131"/>
      <c r="U15" s="144"/>
      <c r="V15" s="130"/>
      <c r="W15" s="131">
        <v>1</v>
      </c>
      <c r="X15" s="144">
        <v>2421.28</v>
      </c>
      <c r="Z15" s="131"/>
      <c r="AA15" s="144"/>
      <c r="AC15" s="131"/>
      <c r="AD15" s="144"/>
      <c r="AF15" s="131"/>
      <c r="AG15" s="144"/>
      <c r="AI15" s="131"/>
      <c r="AJ15" s="144"/>
      <c r="AL15" s="131"/>
      <c r="AM15" s="144"/>
      <c r="AO15" s="131"/>
      <c r="AP15" s="144"/>
      <c r="AR15" s="131"/>
      <c r="AS15" s="144"/>
      <c r="AU15" s="131"/>
      <c r="AV15" s="144"/>
      <c r="AX15" s="131"/>
      <c r="AY15" s="144"/>
      <c r="BA15" s="131"/>
      <c r="BB15" s="144"/>
      <c r="BD15" s="131"/>
      <c r="BE15" s="144"/>
      <c r="BG15" s="131"/>
      <c r="BH15" s="144"/>
      <c r="BJ15" s="131"/>
      <c r="BK15" s="144"/>
      <c r="BM15" s="131"/>
      <c r="BN15" s="144"/>
      <c r="BP15" s="131"/>
      <c r="BQ15" s="144"/>
      <c r="BS15" s="131">
        <v>2</v>
      </c>
      <c r="BT15" s="144">
        <v>373.58</v>
      </c>
      <c r="BV15" s="131"/>
      <c r="BW15" s="144"/>
    </row>
    <row r="16" spans="2:75" s="129" customFormat="1" ht="14.25">
      <c r="B16" s="131"/>
      <c r="C16" s="144"/>
      <c r="E16" s="131"/>
      <c r="F16" s="144"/>
      <c r="H16" s="131"/>
      <c r="I16" s="144"/>
      <c r="K16" s="131">
        <v>1</v>
      </c>
      <c r="L16" s="144">
        <v>87.69</v>
      </c>
      <c r="N16" s="131"/>
      <c r="O16" s="144"/>
      <c r="Q16" s="131"/>
      <c r="R16" s="144"/>
      <c r="T16" s="131"/>
      <c r="U16" s="144"/>
      <c r="V16" s="130"/>
      <c r="W16" s="131"/>
      <c r="X16" s="144"/>
      <c r="Z16" s="131"/>
      <c r="AA16" s="144"/>
      <c r="AC16" s="131"/>
      <c r="AD16" s="144"/>
      <c r="AF16" s="131"/>
      <c r="AG16" s="144"/>
      <c r="AI16" s="131"/>
      <c r="AJ16" s="144"/>
      <c r="AL16" s="131"/>
      <c r="AM16" s="144"/>
      <c r="AO16" s="131"/>
      <c r="AP16" s="144"/>
      <c r="AR16" s="131"/>
      <c r="AS16" s="144"/>
      <c r="AU16" s="131"/>
      <c r="AV16" s="144"/>
      <c r="AX16" s="131"/>
      <c r="AY16" s="144"/>
      <c r="BA16" s="131"/>
      <c r="BB16" s="144"/>
      <c r="BD16" s="131"/>
      <c r="BE16" s="144"/>
      <c r="BG16" s="131"/>
      <c r="BH16" s="144"/>
      <c r="BJ16" s="131"/>
      <c r="BK16" s="144"/>
      <c r="BM16" s="131"/>
      <c r="BN16" s="144"/>
      <c r="BP16" s="131"/>
      <c r="BQ16" s="144"/>
      <c r="BS16" s="131">
        <v>9</v>
      </c>
      <c r="BT16" s="144">
        <v>3274.05</v>
      </c>
      <c r="BV16" s="131"/>
      <c r="BW16" s="144"/>
    </row>
    <row r="17" spans="2:75" s="129" customFormat="1" ht="14.25">
      <c r="B17" s="131"/>
      <c r="C17" s="144"/>
      <c r="E17" s="131"/>
      <c r="F17" s="144"/>
      <c r="H17" s="131"/>
      <c r="I17" s="144"/>
      <c r="K17" s="131">
        <v>1</v>
      </c>
      <c r="L17" s="144">
        <v>800.82</v>
      </c>
      <c r="N17" s="131"/>
      <c r="O17" s="144"/>
      <c r="Q17" s="131"/>
      <c r="R17" s="144"/>
      <c r="T17" s="131"/>
      <c r="U17" s="144"/>
      <c r="V17" s="130"/>
      <c r="W17" s="131"/>
      <c r="X17" s="144"/>
      <c r="Z17" s="131"/>
      <c r="AA17" s="144"/>
      <c r="AC17" s="131"/>
      <c r="AD17" s="144"/>
      <c r="AF17" s="131"/>
      <c r="AG17" s="144"/>
      <c r="AI17" s="131"/>
      <c r="AJ17" s="144"/>
      <c r="AL17" s="131"/>
      <c r="AM17" s="144"/>
      <c r="AO17" s="131"/>
      <c r="AP17" s="144"/>
      <c r="AR17" s="131"/>
      <c r="AS17" s="144"/>
      <c r="AU17" s="131"/>
      <c r="AV17" s="144"/>
      <c r="AX17" s="131"/>
      <c r="AY17" s="144"/>
      <c r="BA17" s="131"/>
      <c r="BB17" s="144"/>
      <c r="BD17" s="131"/>
      <c r="BE17" s="144"/>
      <c r="BG17" s="131"/>
      <c r="BH17" s="144"/>
      <c r="BJ17" s="131"/>
      <c r="BK17" s="144"/>
      <c r="BM17" s="131"/>
      <c r="BN17" s="144"/>
      <c r="BP17" s="131"/>
      <c r="BQ17" s="144"/>
      <c r="BS17" s="131">
        <v>1</v>
      </c>
      <c r="BT17" s="144">
        <v>62.48</v>
      </c>
      <c r="BV17" s="131"/>
      <c r="BW17" s="144"/>
    </row>
    <row r="18" spans="2:75" s="129" customFormat="1" ht="14.25">
      <c r="B18" s="131"/>
      <c r="C18" s="144"/>
      <c r="E18" s="131"/>
      <c r="F18" s="144"/>
      <c r="H18" s="131"/>
      <c r="I18" s="144"/>
      <c r="K18" s="131">
        <v>6</v>
      </c>
      <c r="L18" s="144">
        <v>38455.31</v>
      </c>
      <c r="N18" s="131"/>
      <c r="O18" s="144"/>
      <c r="Q18" s="131"/>
      <c r="R18" s="144"/>
      <c r="T18" s="131"/>
      <c r="U18" s="144"/>
      <c r="V18" s="130"/>
      <c r="W18" s="131"/>
      <c r="X18" s="144"/>
      <c r="Z18" s="131"/>
      <c r="AA18" s="144"/>
      <c r="AC18" s="131"/>
      <c r="AD18" s="144"/>
      <c r="AF18" s="131"/>
      <c r="AG18" s="144"/>
      <c r="AI18" s="131"/>
      <c r="AJ18" s="144"/>
      <c r="AL18" s="131"/>
      <c r="AM18" s="144"/>
      <c r="AO18" s="131"/>
      <c r="AP18" s="144"/>
      <c r="AR18" s="131"/>
      <c r="AS18" s="144"/>
      <c r="AU18" s="131"/>
      <c r="AV18" s="144"/>
      <c r="AX18" s="131"/>
      <c r="AY18" s="144"/>
      <c r="BA18" s="131"/>
      <c r="BB18" s="144"/>
      <c r="BD18" s="131"/>
      <c r="BE18" s="144"/>
      <c r="BG18" s="131"/>
      <c r="BH18" s="144"/>
      <c r="BJ18" s="131"/>
      <c r="BK18" s="144"/>
      <c r="BM18" s="131"/>
      <c r="BN18" s="144"/>
      <c r="BP18" s="131"/>
      <c r="BQ18" s="144"/>
      <c r="BS18" s="131">
        <v>5</v>
      </c>
      <c r="BT18" s="144">
        <v>1991.9</v>
      </c>
      <c r="BV18" s="131"/>
      <c r="BW18" s="144"/>
    </row>
    <row r="19" spans="2:75" s="129" customFormat="1" ht="14.25">
      <c r="B19" s="131"/>
      <c r="C19" s="144"/>
      <c r="E19" s="131"/>
      <c r="F19" s="144"/>
      <c r="H19" s="131"/>
      <c r="I19" s="144"/>
      <c r="K19" s="131">
        <v>2</v>
      </c>
      <c r="L19" s="144">
        <v>2717.64</v>
      </c>
      <c r="N19" s="131"/>
      <c r="O19" s="144"/>
      <c r="Q19" s="131"/>
      <c r="R19" s="144"/>
      <c r="T19" s="131"/>
      <c r="U19" s="144"/>
      <c r="V19" s="130"/>
      <c r="W19" s="131"/>
      <c r="X19" s="144"/>
      <c r="Z19" s="131"/>
      <c r="AA19" s="144"/>
      <c r="AC19" s="131"/>
      <c r="AD19" s="144"/>
      <c r="AF19" s="131"/>
      <c r="AG19" s="144"/>
      <c r="AI19" s="131"/>
      <c r="AJ19" s="144"/>
      <c r="AL19" s="131"/>
      <c r="AM19" s="144"/>
      <c r="AO19" s="131"/>
      <c r="AP19" s="144"/>
      <c r="AR19" s="131"/>
      <c r="AS19" s="144"/>
      <c r="AU19" s="131"/>
      <c r="AV19" s="144"/>
      <c r="AX19" s="131"/>
      <c r="AY19" s="144"/>
      <c r="BA19" s="131"/>
      <c r="BB19" s="144"/>
      <c r="BD19" s="131"/>
      <c r="BE19" s="144"/>
      <c r="BG19" s="131"/>
      <c r="BH19" s="144"/>
      <c r="BJ19" s="131"/>
      <c r="BK19" s="144"/>
      <c r="BM19" s="131"/>
      <c r="BN19" s="144"/>
      <c r="BP19" s="131"/>
      <c r="BQ19" s="144"/>
      <c r="BS19" s="131">
        <v>7</v>
      </c>
      <c r="BT19" s="144">
        <v>1781.8</v>
      </c>
      <c r="BV19" s="131"/>
      <c r="BW19" s="144"/>
    </row>
    <row r="20" spans="2:75" s="129" customFormat="1" ht="14.25">
      <c r="B20" s="131"/>
      <c r="C20" s="144"/>
      <c r="E20" s="131"/>
      <c r="F20" s="144"/>
      <c r="H20" s="131"/>
      <c r="I20" s="144"/>
      <c r="K20" s="131">
        <v>1</v>
      </c>
      <c r="L20" s="144">
        <v>333.96</v>
      </c>
      <c r="N20" s="131"/>
      <c r="O20" s="144"/>
      <c r="Q20" s="131"/>
      <c r="R20" s="144"/>
      <c r="T20" s="131"/>
      <c r="U20" s="144"/>
      <c r="V20" s="130"/>
      <c r="W20" s="131"/>
      <c r="X20" s="144"/>
      <c r="Z20" s="131"/>
      <c r="AA20" s="144"/>
      <c r="AC20" s="131"/>
      <c r="AD20" s="144"/>
      <c r="AF20" s="131"/>
      <c r="AG20" s="144"/>
      <c r="AI20" s="131"/>
      <c r="AJ20" s="144"/>
      <c r="AL20" s="131"/>
      <c r="AM20" s="144"/>
      <c r="AO20" s="131"/>
      <c r="AP20" s="144"/>
      <c r="AR20" s="131"/>
      <c r="AS20" s="144"/>
      <c r="AU20" s="131"/>
      <c r="AV20" s="144"/>
      <c r="AX20" s="131"/>
      <c r="AY20" s="144"/>
      <c r="BA20" s="131"/>
      <c r="BB20" s="144"/>
      <c r="BD20" s="131"/>
      <c r="BE20" s="144"/>
      <c r="BG20" s="131"/>
      <c r="BH20" s="144"/>
      <c r="BJ20" s="131"/>
      <c r="BK20" s="144"/>
      <c r="BM20" s="131"/>
      <c r="BN20" s="144"/>
      <c r="BP20" s="131"/>
      <c r="BQ20" s="144"/>
      <c r="BS20" s="131"/>
      <c r="BT20" s="144"/>
      <c r="BV20" s="131"/>
      <c r="BW20" s="144"/>
    </row>
    <row r="21" spans="2:75" s="129" customFormat="1" ht="14.25">
      <c r="B21" s="131"/>
      <c r="C21" s="144"/>
      <c r="E21" s="131"/>
      <c r="F21" s="144"/>
      <c r="H21" s="131"/>
      <c r="I21" s="144"/>
      <c r="K21" s="131">
        <v>4</v>
      </c>
      <c r="L21" s="144">
        <v>1909.91</v>
      </c>
      <c r="N21" s="131"/>
      <c r="O21" s="144"/>
      <c r="Q21" s="131"/>
      <c r="R21" s="144"/>
      <c r="T21" s="131"/>
      <c r="U21" s="144"/>
      <c r="V21" s="130"/>
      <c r="W21" s="131"/>
      <c r="X21" s="144"/>
      <c r="Z21" s="131"/>
      <c r="AA21" s="144"/>
      <c r="AC21" s="131"/>
      <c r="AD21" s="144"/>
      <c r="AF21" s="131"/>
      <c r="AG21" s="144"/>
      <c r="AI21" s="131"/>
      <c r="AJ21" s="144"/>
      <c r="AL21" s="131"/>
      <c r="AM21" s="144"/>
      <c r="AO21" s="131"/>
      <c r="AP21" s="144"/>
      <c r="AR21" s="131"/>
      <c r="AS21" s="144"/>
      <c r="AU21" s="131"/>
      <c r="AV21" s="144"/>
      <c r="AX21" s="131"/>
      <c r="AY21" s="144"/>
      <c r="BA21" s="131"/>
      <c r="BB21" s="144"/>
      <c r="BD21" s="131"/>
      <c r="BE21" s="144"/>
      <c r="BG21" s="131"/>
      <c r="BH21" s="144"/>
      <c r="BJ21" s="131"/>
      <c r="BK21" s="144"/>
      <c r="BM21" s="131"/>
      <c r="BN21" s="144"/>
      <c r="BP21" s="131"/>
      <c r="BQ21" s="144"/>
      <c r="BS21" s="131"/>
      <c r="BT21" s="144"/>
      <c r="BV21" s="131"/>
      <c r="BW21" s="144"/>
    </row>
    <row r="22" spans="2:75" s="129" customFormat="1" ht="14.25">
      <c r="B22" s="131"/>
      <c r="C22" s="144"/>
      <c r="E22" s="131"/>
      <c r="F22" s="144"/>
      <c r="H22" s="131"/>
      <c r="I22" s="144"/>
      <c r="K22" s="131">
        <v>1</v>
      </c>
      <c r="L22" s="144">
        <v>918.46</v>
      </c>
      <c r="N22" s="131"/>
      <c r="O22" s="144"/>
      <c r="Q22" s="131"/>
      <c r="R22" s="144"/>
      <c r="T22" s="131"/>
      <c r="U22" s="144"/>
      <c r="V22" s="130"/>
      <c r="W22" s="131"/>
      <c r="X22" s="144"/>
      <c r="Z22" s="131"/>
      <c r="AA22" s="144"/>
      <c r="AC22" s="131"/>
      <c r="AD22" s="144"/>
      <c r="AF22" s="131"/>
      <c r="AG22" s="144"/>
      <c r="AI22" s="131"/>
      <c r="AJ22" s="144"/>
      <c r="AL22" s="131"/>
      <c r="AM22" s="144"/>
      <c r="AO22" s="131"/>
      <c r="AP22" s="144"/>
      <c r="AR22" s="131"/>
      <c r="AS22" s="144"/>
      <c r="AU22" s="131"/>
      <c r="AV22" s="144"/>
      <c r="AX22" s="131"/>
      <c r="AY22" s="144"/>
      <c r="BA22" s="131"/>
      <c r="BB22" s="144"/>
      <c r="BD22" s="131"/>
      <c r="BE22" s="144"/>
      <c r="BG22" s="131"/>
      <c r="BH22" s="144"/>
      <c r="BJ22" s="131"/>
      <c r="BK22" s="144"/>
      <c r="BM22" s="131"/>
      <c r="BN22" s="144"/>
      <c r="BP22" s="131"/>
      <c r="BQ22" s="144"/>
      <c r="BS22" s="131"/>
      <c r="BT22" s="144"/>
      <c r="BV22" s="131"/>
      <c r="BW22" s="144"/>
    </row>
    <row r="23" spans="2:75" s="129" customFormat="1" ht="14.25">
      <c r="B23" s="131"/>
      <c r="C23" s="144"/>
      <c r="E23" s="131"/>
      <c r="F23" s="144"/>
      <c r="H23" s="131"/>
      <c r="I23" s="144"/>
      <c r="K23" s="131">
        <v>1</v>
      </c>
      <c r="L23" s="144">
        <v>663.19</v>
      </c>
      <c r="N23" s="131"/>
      <c r="O23" s="144"/>
      <c r="Q23" s="131"/>
      <c r="R23" s="144"/>
      <c r="T23" s="131"/>
      <c r="U23" s="144"/>
      <c r="V23" s="130"/>
      <c r="W23" s="131"/>
      <c r="X23" s="144"/>
      <c r="Z23" s="131"/>
      <c r="AA23" s="144"/>
      <c r="AC23" s="131"/>
      <c r="AD23" s="144"/>
      <c r="AF23" s="131"/>
      <c r="AG23" s="144"/>
      <c r="AI23" s="131"/>
      <c r="AJ23" s="144"/>
      <c r="AL23" s="131"/>
      <c r="AM23" s="144"/>
      <c r="AO23" s="131"/>
      <c r="AP23" s="144"/>
      <c r="AR23" s="131"/>
      <c r="AS23" s="144"/>
      <c r="AU23" s="131"/>
      <c r="AV23" s="144"/>
      <c r="AX23" s="131"/>
      <c r="AY23" s="144"/>
      <c r="BA23" s="131"/>
      <c r="BB23" s="144"/>
      <c r="BD23" s="131"/>
      <c r="BE23" s="144"/>
      <c r="BG23" s="131"/>
      <c r="BH23" s="144"/>
      <c r="BJ23" s="131"/>
      <c r="BK23" s="144"/>
      <c r="BM23" s="131"/>
      <c r="BN23" s="144"/>
      <c r="BP23" s="131"/>
      <c r="BQ23" s="144"/>
      <c r="BS23" s="131"/>
      <c r="BT23" s="144"/>
      <c r="BV23" s="131"/>
      <c r="BW23" s="144"/>
    </row>
    <row r="24" spans="2:75" s="129" customFormat="1" ht="14.25">
      <c r="B24" s="131"/>
      <c r="C24" s="144"/>
      <c r="E24" s="131"/>
      <c r="F24" s="144"/>
      <c r="H24" s="131"/>
      <c r="I24" s="144"/>
      <c r="K24" s="131">
        <v>2</v>
      </c>
      <c r="L24" s="144">
        <v>440.44</v>
      </c>
      <c r="N24" s="131"/>
      <c r="O24" s="144"/>
      <c r="Q24" s="131"/>
      <c r="R24" s="144"/>
      <c r="T24" s="131"/>
      <c r="U24" s="144"/>
      <c r="V24" s="130"/>
      <c r="W24" s="131"/>
      <c r="X24" s="144"/>
      <c r="Z24" s="131"/>
      <c r="AA24" s="144"/>
      <c r="AC24" s="131"/>
      <c r="AD24" s="144"/>
      <c r="AF24" s="131"/>
      <c r="AG24" s="144"/>
      <c r="AI24" s="131"/>
      <c r="AJ24" s="144"/>
      <c r="AL24" s="131"/>
      <c r="AM24" s="144"/>
      <c r="AO24" s="131"/>
      <c r="AP24" s="144"/>
      <c r="AR24" s="131"/>
      <c r="AS24" s="144"/>
      <c r="AU24" s="131"/>
      <c r="AV24" s="144"/>
      <c r="AX24" s="131"/>
      <c r="AY24" s="144"/>
      <c r="BA24" s="131"/>
      <c r="BB24" s="144"/>
      <c r="BD24" s="131"/>
      <c r="BE24" s="144"/>
      <c r="BG24" s="131"/>
      <c r="BH24" s="144"/>
      <c r="BJ24" s="131"/>
      <c r="BK24" s="144"/>
      <c r="BM24" s="131"/>
      <c r="BN24" s="144"/>
      <c r="BP24" s="131"/>
      <c r="BQ24" s="144"/>
      <c r="BS24" s="131"/>
      <c r="BT24" s="144"/>
      <c r="BV24" s="131"/>
      <c r="BW24" s="144"/>
    </row>
    <row r="25" spans="2:75" s="129" customFormat="1" ht="15" thickBot="1">
      <c r="B25" s="137"/>
      <c r="C25" s="149"/>
      <c r="E25" s="137"/>
      <c r="F25" s="149"/>
      <c r="H25" s="137"/>
      <c r="I25" s="149"/>
      <c r="K25" s="137">
        <v>4</v>
      </c>
      <c r="L25" s="149">
        <v>2754.34</v>
      </c>
      <c r="N25" s="137"/>
      <c r="O25" s="149"/>
      <c r="Q25" s="137"/>
      <c r="R25" s="149"/>
      <c r="T25" s="137"/>
      <c r="U25" s="149"/>
      <c r="V25" s="130"/>
      <c r="W25" s="137"/>
      <c r="X25" s="149"/>
      <c r="Z25" s="137"/>
      <c r="AA25" s="149"/>
      <c r="AC25" s="137"/>
      <c r="AD25" s="149"/>
      <c r="AF25" s="137"/>
      <c r="AG25" s="149"/>
      <c r="AI25" s="137"/>
      <c r="AJ25" s="149"/>
      <c r="AL25" s="137"/>
      <c r="AM25" s="149"/>
      <c r="AO25" s="137"/>
      <c r="AP25" s="149"/>
      <c r="AR25" s="137"/>
      <c r="AS25" s="149"/>
      <c r="AU25" s="137"/>
      <c r="AV25" s="149"/>
      <c r="AX25" s="137"/>
      <c r="AY25" s="149"/>
      <c r="BA25" s="137"/>
      <c r="BB25" s="149"/>
      <c r="BD25" s="137"/>
      <c r="BE25" s="149"/>
      <c r="BG25" s="137"/>
      <c r="BH25" s="149"/>
      <c r="BJ25" s="137"/>
      <c r="BK25" s="149"/>
      <c r="BM25" s="137"/>
      <c r="BN25" s="149"/>
      <c r="BP25" s="137"/>
      <c r="BQ25" s="149"/>
      <c r="BS25" s="137"/>
      <c r="BT25" s="149"/>
      <c r="BV25" s="137"/>
      <c r="BW25" s="149"/>
    </row>
    <row r="26" spans="3:75" s="129" customFormat="1" ht="14.25">
      <c r="C26" s="150"/>
      <c r="F26" s="150"/>
      <c r="I26" s="150"/>
      <c r="L26" s="150"/>
      <c r="O26" s="150"/>
      <c r="R26" s="150"/>
      <c r="U26" s="150"/>
      <c r="V26" s="130"/>
      <c r="X26" s="150"/>
      <c r="AA26" s="150"/>
      <c r="AD26" s="150"/>
      <c r="AG26" s="150"/>
      <c r="AJ26" s="150"/>
      <c r="AM26" s="150"/>
      <c r="AP26" s="150"/>
      <c r="AS26" s="150"/>
      <c r="AV26" s="150"/>
      <c r="AY26" s="150"/>
      <c r="BB26" s="150"/>
      <c r="BE26" s="150"/>
      <c r="BH26" s="150"/>
      <c r="BK26" s="150"/>
      <c r="BN26" s="150"/>
      <c r="BQ26" s="150"/>
      <c r="BT26" s="150"/>
      <c r="BW26" s="150"/>
    </row>
    <row r="27" spans="3:75" s="129" customFormat="1" ht="14.25">
      <c r="C27" s="150"/>
      <c r="F27" s="150"/>
      <c r="I27" s="150"/>
      <c r="L27" s="150"/>
      <c r="O27" s="150"/>
      <c r="R27" s="150"/>
      <c r="U27" s="150"/>
      <c r="V27" s="130"/>
      <c r="X27" s="150"/>
      <c r="AA27" s="150"/>
      <c r="AD27" s="150"/>
      <c r="AG27" s="150"/>
      <c r="AJ27" s="150"/>
      <c r="AM27" s="150"/>
      <c r="AP27" s="150"/>
      <c r="AS27" s="150"/>
      <c r="AV27" s="150"/>
      <c r="AY27" s="150"/>
      <c r="BB27" s="150"/>
      <c r="BE27" s="150"/>
      <c r="BH27" s="150"/>
      <c r="BK27" s="150"/>
      <c r="BN27" s="150"/>
      <c r="BQ27" s="150"/>
      <c r="BT27" s="150"/>
      <c r="BW27" s="150"/>
    </row>
    <row r="28" spans="3:75" s="129" customFormat="1" ht="14.25">
      <c r="C28" s="150"/>
      <c r="F28" s="150"/>
      <c r="I28" s="150"/>
      <c r="L28" s="150"/>
      <c r="O28" s="150"/>
      <c r="R28" s="150"/>
      <c r="U28" s="150"/>
      <c r="V28" s="130"/>
      <c r="X28" s="150"/>
      <c r="AA28" s="150"/>
      <c r="AD28" s="150"/>
      <c r="AG28" s="150"/>
      <c r="AJ28" s="150"/>
      <c r="AM28" s="150"/>
      <c r="AP28" s="150"/>
      <c r="AS28" s="150"/>
      <c r="AV28" s="150"/>
      <c r="AY28" s="150"/>
      <c r="BB28" s="150"/>
      <c r="BE28" s="150"/>
      <c r="BH28" s="150"/>
      <c r="BK28" s="150"/>
      <c r="BN28" s="150"/>
      <c r="BQ28" s="150"/>
      <c r="BT28" s="150"/>
      <c r="BW28" s="150"/>
    </row>
    <row r="29" spans="3:75" s="129" customFormat="1" ht="14.25">
      <c r="C29" s="150"/>
      <c r="F29" s="150"/>
      <c r="I29" s="150"/>
      <c r="L29" s="150"/>
      <c r="O29" s="150"/>
      <c r="R29" s="150"/>
      <c r="U29" s="150"/>
      <c r="V29" s="130"/>
      <c r="X29" s="150"/>
      <c r="AA29" s="150"/>
      <c r="AD29" s="150"/>
      <c r="AG29" s="150"/>
      <c r="AJ29" s="150"/>
      <c r="AM29" s="150"/>
      <c r="AP29" s="150"/>
      <c r="AS29" s="150"/>
      <c r="AV29" s="150"/>
      <c r="AY29" s="150"/>
      <c r="BB29" s="150"/>
      <c r="BE29" s="150"/>
      <c r="BH29" s="150"/>
      <c r="BK29" s="150"/>
      <c r="BN29" s="150"/>
      <c r="BQ29" s="150"/>
      <c r="BT29" s="150"/>
      <c r="BW29" s="150"/>
    </row>
    <row r="30" spans="3:75" s="129" customFormat="1" ht="14.25">
      <c r="C30" s="150"/>
      <c r="F30" s="150"/>
      <c r="I30" s="150"/>
      <c r="L30" s="150"/>
      <c r="O30" s="150"/>
      <c r="R30" s="150"/>
      <c r="U30" s="150"/>
      <c r="V30" s="130"/>
      <c r="X30" s="150"/>
      <c r="AA30" s="150"/>
      <c r="AD30" s="150"/>
      <c r="AG30" s="150"/>
      <c r="AJ30" s="150"/>
      <c r="AM30" s="150"/>
      <c r="AP30" s="150"/>
      <c r="AS30" s="150"/>
      <c r="AV30" s="150"/>
      <c r="AY30" s="150"/>
      <c r="BB30" s="150"/>
      <c r="BE30" s="150"/>
      <c r="BH30" s="150"/>
      <c r="BK30" s="150"/>
      <c r="BN30" s="150"/>
      <c r="BQ30" s="150"/>
      <c r="BT30" s="150"/>
      <c r="BW30" s="150"/>
    </row>
    <row r="31" spans="3:75" s="129" customFormat="1" ht="14.25">
      <c r="C31" s="150"/>
      <c r="F31" s="150"/>
      <c r="I31" s="150"/>
      <c r="L31" s="150"/>
      <c r="O31" s="150"/>
      <c r="R31" s="150"/>
      <c r="U31" s="150"/>
      <c r="V31" s="130"/>
      <c r="X31" s="150"/>
      <c r="AA31" s="150"/>
      <c r="AD31" s="150"/>
      <c r="AG31" s="150"/>
      <c r="AJ31" s="150"/>
      <c r="AM31" s="150"/>
      <c r="AP31" s="150"/>
      <c r="AS31" s="150"/>
      <c r="AV31" s="150"/>
      <c r="AY31" s="150"/>
      <c r="BB31" s="150"/>
      <c r="BE31" s="150"/>
      <c r="BH31" s="150"/>
      <c r="BK31" s="150"/>
      <c r="BN31" s="150"/>
      <c r="BQ31" s="150"/>
      <c r="BT31" s="150"/>
      <c r="BW31" s="150"/>
    </row>
    <row r="32" spans="3:75" s="129" customFormat="1" ht="14.25">
      <c r="C32" s="150"/>
      <c r="F32" s="150"/>
      <c r="I32" s="150"/>
      <c r="L32" s="150"/>
      <c r="O32" s="150"/>
      <c r="R32" s="150"/>
      <c r="U32" s="150"/>
      <c r="V32" s="130"/>
      <c r="X32" s="150"/>
      <c r="AA32" s="150"/>
      <c r="AD32" s="150"/>
      <c r="AG32" s="150"/>
      <c r="AJ32" s="150"/>
      <c r="AM32" s="150"/>
      <c r="AP32" s="150"/>
      <c r="AS32" s="150"/>
      <c r="AV32" s="150"/>
      <c r="AY32" s="150"/>
      <c r="BB32" s="150"/>
      <c r="BE32" s="150"/>
      <c r="BH32" s="150"/>
      <c r="BK32" s="150"/>
      <c r="BN32" s="150"/>
      <c r="BQ32" s="150"/>
      <c r="BT32" s="150"/>
      <c r="BW32" s="150"/>
    </row>
    <row r="33" spans="3:75" s="129" customFormat="1" ht="14.25">
      <c r="C33" s="150"/>
      <c r="F33" s="150"/>
      <c r="I33" s="150"/>
      <c r="L33" s="150"/>
      <c r="O33" s="150"/>
      <c r="R33" s="150"/>
      <c r="U33" s="150"/>
      <c r="V33" s="130"/>
      <c r="X33" s="150"/>
      <c r="AA33" s="150"/>
      <c r="AD33" s="150"/>
      <c r="AG33" s="150"/>
      <c r="AJ33" s="150"/>
      <c r="AM33" s="150"/>
      <c r="AP33" s="150"/>
      <c r="AS33" s="150"/>
      <c r="AV33" s="150"/>
      <c r="AY33" s="150"/>
      <c r="BB33" s="150"/>
      <c r="BE33" s="150"/>
      <c r="BH33" s="150"/>
      <c r="BK33" s="150"/>
      <c r="BN33" s="150"/>
      <c r="BQ33" s="150"/>
      <c r="BT33" s="150"/>
      <c r="BW33" s="150"/>
    </row>
    <row r="34" spans="3:75" s="129" customFormat="1" ht="14.25">
      <c r="C34" s="150"/>
      <c r="F34" s="150"/>
      <c r="I34" s="150"/>
      <c r="L34" s="150"/>
      <c r="O34" s="150"/>
      <c r="R34" s="150"/>
      <c r="U34" s="150"/>
      <c r="V34" s="130"/>
      <c r="X34" s="150"/>
      <c r="AA34" s="150"/>
      <c r="AD34" s="150"/>
      <c r="AG34" s="150"/>
      <c r="AJ34" s="150"/>
      <c r="AM34" s="150"/>
      <c r="AP34" s="150"/>
      <c r="AS34" s="150"/>
      <c r="AV34" s="150"/>
      <c r="AY34" s="150"/>
      <c r="BB34" s="150"/>
      <c r="BE34" s="150"/>
      <c r="BH34" s="150"/>
      <c r="BK34" s="150"/>
      <c r="BN34" s="150"/>
      <c r="BQ34" s="150"/>
      <c r="BT34" s="150"/>
      <c r="BW34" s="150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8515625" style="0" customWidth="1"/>
    <col min="2" max="2" width="14.7109375" style="0" customWidth="1"/>
    <col min="3" max="3" width="16.00390625" style="0" customWidth="1"/>
    <col min="4" max="4" width="13.7109375" style="0" customWidth="1"/>
    <col min="5" max="5" width="18.8515625" style="0" customWidth="1"/>
  </cols>
  <sheetData>
    <row r="2" spans="1:5" ht="14.25">
      <c r="A2" s="90" t="s">
        <v>78</v>
      </c>
      <c r="B2" s="90"/>
      <c r="C2" s="90"/>
      <c r="D2" s="90"/>
      <c r="E2" s="90"/>
    </row>
    <row r="3" spans="1:5" ht="15.75">
      <c r="A3" s="25" t="s">
        <v>70</v>
      </c>
      <c r="B3" s="25"/>
      <c r="C3" s="25"/>
      <c r="D3" s="25"/>
      <c r="E3" s="25"/>
    </row>
    <row r="4" spans="1:5" ht="15.75" thickBot="1">
      <c r="A4" s="13"/>
      <c r="B4" s="91"/>
      <c r="C4" s="90"/>
      <c r="D4" s="90"/>
      <c r="E4" s="90"/>
    </row>
    <row r="5" spans="1:5" ht="12.75">
      <c r="A5" s="15" t="s">
        <v>43</v>
      </c>
      <c r="B5" s="16" t="s">
        <v>44</v>
      </c>
      <c r="C5" s="17" t="s">
        <v>45</v>
      </c>
      <c r="D5" s="17" t="s">
        <v>46</v>
      </c>
      <c r="E5" s="18" t="s">
        <v>47</v>
      </c>
    </row>
    <row r="6" spans="1:5" ht="15" thickBot="1">
      <c r="A6" s="92"/>
      <c r="B6" s="19" t="s">
        <v>48</v>
      </c>
      <c r="C6" s="20" t="s">
        <v>48</v>
      </c>
      <c r="D6" s="20" t="s">
        <v>49</v>
      </c>
      <c r="E6" s="93"/>
    </row>
    <row r="7" spans="1:5" ht="15" thickBot="1">
      <c r="A7" s="21">
        <v>2207</v>
      </c>
      <c r="B7" s="22">
        <v>1607</v>
      </c>
      <c r="C7" s="20">
        <v>66</v>
      </c>
      <c r="D7" s="20">
        <f>D38</f>
        <v>985</v>
      </c>
      <c r="E7" s="24">
        <f>A7+B7-C7-D7</f>
        <v>2763</v>
      </c>
    </row>
    <row r="8" spans="1:5" ht="14.25">
      <c r="A8" s="141"/>
      <c r="B8" s="142"/>
      <c r="C8" s="141"/>
      <c r="D8" s="141"/>
      <c r="E8" s="141"/>
    </row>
    <row r="9" spans="1:5" ht="14.25">
      <c r="A9" s="90"/>
      <c r="B9" s="90"/>
      <c r="C9" s="90"/>
      <c r="D9" s="90"/>
      <c r="E9" s="90"/>
    </row>
    <row r="10" spans="1:5" ht="15.75">
      <c r="A10" s="25" t="s">
        <v>50</v>
      </c>
      <c r="B10" s="25"/>
      <c r="C10" s="25"/>
      <c r="D10" s="25"/>
      <c r="E10" s="25"/>
    </row>
    <row r="11" spans="1:5" ht="15" thickBot="1">
      <c r="A11" s="90"/>
      <c r="B11" s="90"/>
      <c r="C11" s="90"/>
      <c r="D11" s="90"/>
      <c r="E11" s="90"/>
    </row>
    <row r="12" spans="1:5" ht="15" thickBot="1">
      <c r="A12" s="26" t="s">
        <v>51</v>
      </c>
      <c r="B12" s="22" t="s">
        <v>52</v>
      </c>
      <c r="C12" s="23"/>
      <c r="D12" s="27" t="s">
        <v>53</v>
      </c>
      <c r="E12" s="28" t="s">
        <v>54</v>
      </c>
    </row>
    <row r="13" spans="1:5" ht="14.25">
      <c r="A13" s="344" t="s">
        <v>25</v>
      </c>
      <c r="B13" s="94" t="s">
        <v>1</v>
      </c>
      <c r="C13" s="95"/>
      <c r="D13" s="32">
        <f>'Dados-Jun-2000'!B4</f>
        <v>62</v>
      </c>
      <c r="E13" s="96">
        <f>'Dados-Jun-2000'!C4</f>
        <v>1649156.28</v>
      </c>
    </row>
    <row r="14" spans="1:5" ht="15" thickBot="1">
      <c r="A14" s="346"/>
      <c r="B14" s="97" t="s">
        <v>3</v>
      </c>
      <c r="C14" s="98"/>
      <c r="D14" s="43">
        <f>'Dados-Jun-2000'!E4</f>
        <v>47</v>
      </c>
      <c r="E14" s="99">
        <f>'Dados-Jun-2000'!F4</f>
        <v>494786.97</v>
      </c>
    </row>
    <row r="15" spans="1:5" ht="15" thickBot="1">
      <c r="A15" s="26" t="s">
        <v>27</v>
      </c>
      <c r="B15" s="100" t="s">
        <v>56</v>
      </c>
      <c r="C15" s="102"/>
      <c r="D15" s="27">
        <f>'Dados-Jun-2000'!H4</f>
        <v>22</v>
      </c>
      <c r="E15" s="103">
        <f>'Dados-Jun-2000'!I4</f>
        <v>46890.18000000001</v>
      </c>
    </row>
    <row r="16" spans="1:5" ht="14.25">
      <c r="A16" s="344" t="s">
        <v>28</v>
      </c>
      <c r="B16" s="104" t="s">
        <v>5</v>
      </c>
      <c r="C16" s="105"/>
      <c r="D16" s="120">
        <f>'Dados-Jun-2000'!K4</f>
        <v>44</v>
      </c>
      <c r="E16" s="121">
        <f>'Dados-Jun-2000'!L4</f>
        <v>126377.12000000002</v>
      </c>
    </row>
    <row r="17" spans="1:5" ht="15" thickBot="1">
      <c r="A17" s="346"/>
      <c r="B17" s="106" t="s">
        <v>14</v>
      </c>
      <c r="C17" s="107"/>
      <c r="D17" s="85">
        <f>'Dados-Jun-2000'!N4</f>
        <v>56</v>
      </c>
      <c r="E17" s="86">
        <f>'Dados-Jun-2000'!O4</f>
        <v>401498.13999999996</v>
      </c>
    </row>
    <row r="18" spans="1:5" ht="14.25">
      <c r="A18" s="344" t="s">
        <v>29</v>
      </c>
      <c r="B18" s="122" t="s">
        <v>22</v>
      </c>
      <c r="C18" s="122"/>
      <c r="D18" s="120">
        <f>'Dados-Jun-2000'!Q4</f>
        <v>150</v>
      </c>
      <c r="E18" s="121">
        <f>'Dados-Jun-2000'!R4</f>
        <v>297973.75</v>
      </c>
    </row>
    <row r="19" spans="1:5" ht="15" thickBot="1">
      <c r="A19" s="346"/>
      <c r="B19" s="124" t="s">
        <v>67</v>
      </c>
      <c r="C19" s="124"/>
      <c r="D19" s="125">
        <f>'Dados-Jun-2000'!T4</f>
        <v>3</v>
      </c>
      <c r="E19" s="126">
        <f>'Dados-Jun-2000'!U4</f>
        <v>3778.77</v>
      </c>
    </row>
    <row r="20" spans="1:5" ht="15" thickBot="1">
      <c r="A20" s="79" t="s">
        <v>30</v>
      </c>
      <c r="B20" s="106" t="s">
        <v>7</v>
      </c>
      <c r="C20" s="107"/>
      <c r="D20" s="80">
        <f>'Dados-Jun-2000'!W4</f>
        <v>38</v>
      </c>
      <c r="E20" s="110">
        <f>'Dados-Jun-2000'!X4</f>
        <v>384037.22</v>
      </c>
    </row>
    <row r="21" spans="1:5" ht="14.25">
      <c r="A21" s="344" t="s">
        <v>31</v>
      </c>
      <c r="B21" s="94" t="s">
        <v>8</v>
      </c>
      <c r="C21" s="95"/>
      <c r="D21" s="351">
        <f>'Dados-Jun-2000'!Z4</f>
        <v>57</v>
      </c>
      <c r="E21" s="353">
        <f>'Dados-Jun-2000'!AA4</f>
        <v>497799.88</v>
      </c>
    </row>
    <row r="22" spans="1:5" ht="14.25">
      <c r="A22" s="345"/>
      <c r="B22" s="104" t="s">
        <v>57</v>
      </c>
      <c r="C22" s="105"/>
      <c r="D22" s="312"/>
      <c r="E22" s="355"/>
    </row>
    <row r="23" spans="1:5" ht="14.25">
      <c r="A23" s="345"/>
      <c r="B23" s="104" t="s">
        <v>10</v>
      </c>
      <c r="C23" s="105"/>
      <c r="D23" s="65">
        <f>'Dados-Jun-2000'!AF4</f>
        <v>38</v>
      </c>
      <c r="E23" s="113">
        <f>'Dados-Jun-2000'!AG4</f>
        <v>333081.38</v>
      </c>
    </row>
    <row r="24" spans="1:5" ht="14.25">
      <c r="A24" s="345"/>
      <c r="B24" s="104" t="s">
        <v>11</v>
      </c>
      <c r="C24" s="105"/>
      <c r="D24" s="65">
        <f>'Dados-Jun-2000'!AI4</f>
        <v>47</v>
      </c>
      <c r="E24" s="113">
        <f>'Dados-Jun-2000'!AJ4</f>
        <v>1541302.5</v>
      </c>
    </row>
    <row r="25" spans="1:5" ht="15" thickBot="1">
      <c r="A25" s="346"/>
      <c r="B25" s="106" t="s">
        <v>12</v>
      </c>
      <c r="C25" s="107"/>
      <c r="D25" s="54">
        <f>'Dados-Jun-2000'!AL4</f>
        <v>12</v>
      </c>
      <c r="E25" s="114">
        <f>'Dados-Jun-2000'!AM4</f>
        <v>25537.63</v>
      </c>
    </row>
    <row r="26" spans="1:5" ht="15" thickBot="1">
      <c r="A26" s="77" t="s">
        <v>32</v>
      </c>
      <c r="B26" s="94" t="s">
        <v>68</v>
      </c>
      <c r="C26" s="95"/>
      <c r="D26" s="63">
        <f>'Dados-Jun-2000'!AO4</f>
        <v>22</v>
      </c>
      <c r="E26" s="111">
        <f>'Dados-Jun-2000'!AP4</f>
        <v>169286.72</v>
      </c>
    </row>
    <row r="27" spans="1:5" ht="14.25">
      <c r="A27" s="344" t="s">
        <v>33</v>
      </c>
      <c r="B27" s="94" t="s">
        <v>14</v>
      </c>
      <c r="C27" s="95"/>
      <c r="D27" s="63">
        <f>'Dados-Jun-2000'!AR4</f>
        <v>19</v>
      </c>
      <c r="E27" s="111">
        <f>'Dados-Jun-2000'!AS4</f>
        <v>252262.81000000003</v>
      </c>
    </row>
    <row r="28" spans="1:5" ht="15" thickBot="1">
      <c r="A28" s="346"/>
      <c r="B28" s="106" t="s">
        <v>15</v>
      </c>
      <c r="C28" s="107"/>
      <c r="D28" s="81">
        <f>'Dados-Jun-2000'!AU4</f>
        <v>19</v>
      </c>
      <c r="E28" s="114">
        <f>'Dados-Jun-2000'!AV4</f>
        <v>244421.27000000002</v>
      </c>
    </row>
    <row r="29" spans="1:5" ht="14.25">
      <c r="A29" s="344" t="s">
        <v>35</v>
      </c>
      <c r="B29" s="94" t="s">
        <v>59</v>
      </c>
      <c r="C29" s="95"/>
      <c r="D29" s="351">
        <f>'Dados-Jun-2000'!AX4</f>
        <v>69</v>
      </c>
      <c r="E29" s="353">
        <f>'Dados-Jun-2000'!AY4</f>
        <v>1548485.21</v>
      </c>
    </row>
    <row r="30" spans="1:5" ht="14.25">
      <c r="A30" s="345"/>
      <c r="B30" s="115" t="s">
        <v>18</v>
      </c>
      <c r="C30" s="116"/>
      <c r="D30" s="356"/>
      <c r="E30" s="358"/>
    </row>
    <row r="31" spans="1:5" ht="14.25">
      <c r="A31" s="345"/>
      <c r="B31" s="106" t="s">
        <v>17</v>
      </c>
      <c r="C31" s="107"/>
      <c r="D31" s="357"/>
      <c r="E31" s="359"/>
    </row>
    <row r="32" spans="1:5" ht="15" thickBot="1">
      <c r="A32" s="346"/>
      <c r="B32" s="115" t="s">
        <v>10</v>
      </c>
      <c r="C32" s="116"/>
      <c r="D32" s="65">
        <f>'Dados-Jun-2000'!BD4</f>
        <v>94</v>
      </c>
      <c r="E32" s="113">
        <f>'Dados-Jun-2000'!BE4</f>
        <v>126333.36000000002</v>
      </c>
    </row>
    <row r="33" spans="1:5" ht="15" thickBot="1">
      <c r="A33" s="72" t="s">
        <v>36</v>
      </c>
      <c r="B33" s="108" t="s">
        <v>19</v>
      </c>
      <c r="C33" s="109"/>
      <c r="D33" s="61">
        <f>'Dados-Jun-2000'!BJ4</f>
        <v>87</v>
      </c>
      <c r="E33" s="117">
        <f>'Dados-Jun-2000'!BK4</f>
        <v>185655.08</v>
      </c>
    </row>
    <row r="34" spans="1:5" ht="15" thickBot="1">
      <c r="A34" s="72" t="s">
        <v>37</v>
      </c>
      <c r="B34" s="108" t="s">
        <v>60</v>
      </c>
      <c r="C34" s="109"/>
      <c r="D34" s="61">
        <f>'Dados-Jun-2000'!BM4</f>
        <v>20</v>
      </c>
      <c r="E34" s="117">
        <f>'Dados-Jun-2000'!BN4</f>
        <v>62175.020000000004</v>
      </c>
    </row>
    <row r="35" spans="1:5" ht="15" thickBot="1">
      <c r="A35" s="72" t="s">
        <v>38</v>
      </c>
      <c r="B35" s="108" t="s">
        <v>21</v>
      </c>
      <c r="C35" s="109"/>
      <c r="D35" s="61">
        <f>'Dados-Jun-2000'!BP4</f>
        <v>16</v>
      </c>
      <c r="E35" s="117">
        <f>'Dados-Jun-2000'!BQ4</f>
        <v>1078886.79</v>
      </c>
    </row>
    <row r="36" spans="1:5" ht="14.25">
      <c r="A36" s="344" t="s">
        <v>39</v>
      </c>
      <c r="B36" s="94" t="s">
        <v>22</v>
      </c>
      <c r="C36" s="95"/>
      <c r="D36" s="351">
        <f>'Dados-Jun-2000'!BS4</f>
        <v>63</v>
      </c>
      <c r="E36" s="353">
        <f>'Dados-Jun-2000'!BT4</f>
        <v>170743.07999999993</v>
      </c>
    </row>
    <row r="37" spans="1:5" ht="15" thickBot="1">
      <c r="A37" s="346"/>
      <c r="B37" s="106" t="s">
        <v>61</v>
      </c>
      <c r="C37" s="107"/>
      <c r="D37" s="352"/>
      <c r="E37" s="354"/>
    </row>
    <row r="38" spans="1:5" ht="15" thickBot="1">
      <c r="A38" s="118" t="s">
        <v>62</v>
      </c>
      <c r="B38" s="101"/>
      <c r="C38" s="101"/>
      <c r="D38" s="74">
        <f>SUM(D13:D37)</f>
        <v>985</v>
      </c>
      <c r="E38" s="119">
        <f>SUM(E13:E37)</f>
        <v>9640469.159999998</v>
      </c>
    </row>
    <row r="39" spans="1:5" ht="14.25">
      <c r="A39" s="90"/>
      <c r="B39" s="90"/>
      <c r="C39" s="90"/>
      <c r="D39" s="90"/>
      <c r="E39" s="90"/>
    </row>
    <row r="40" spans="1:5" ht="14.25">
      <c r="A40" s="90"/>
      <c r="B40" s="90"/>
      <c r="C40" s="90"/>
      <c r="D40" s="90"/>
      <c r="E40" s="90"/>
    </row>
    <row r="41" spans="1:5" ht="14.25">
      <c r="A41" s="90"/>
      <c r="B41" s="90"/>
      <c r="C41" s="90"/>
      <c r="D41" s="90"/>
      <c r="E41" s="90"/>
    </row>
    <row r="42" spans="1:5" ht="14.25">
      <c r="A42" s="90"/>
      <c r="B42" s="90"/>
      <c r="C42" s="90"/>
      <c r="D42" s="90"/>
      <c r="E42" s="90"/>
    </row>
    <row r="43" spans="1:5" ht="14.25">
      <c r="A43" s="90"/>
      <c r="B43" s="90"/>
      <c r="C43" s="90"/>
      <c r="D43" s="90"/>
      <c r="E43" s="90"/>
    </row>
    <row r="44" spans="1:5" ht="15.75">
      <c r="A44" s="90"/>
      <c r="B44" s="90"/>
      <c r="C44" s="75" t="s">
        <v>63</v>
      </c>
      <c r="D44" s="90"/>
      <c r="E44" s="90"/>
    </row>
    <row r="45" spans="1:5" ht="15">
      <c r="A45" s="90"/>
      <c r="B45" s="90"/>
      <c r="C45" s="76" t="s">
        <v>64</v>
      </c>
      <c r="D45" s="90"/>
      <c r="E45" s="90"/>
    </row>
    <row r="46" spans="1:5" ht="15">
      <c r="A46" s="90"/>
      <c r="B46" s="90"/>
      <c r="C46" s="76" t="s">
        <v>65</v>
      </c>
      <c r="D46" s="90"/>
      <c r="E46" s="90"/>
    </row>
  </sheetData>
  <mergeCells count="13">
    <mergeCell ref="A13:A14"/>
    <mergeCell ref="A16:A17"/>
    <mergeCell ref="A18:A19"/>
    <mergeCell ref="A21:A25"/>
    <mergeCell ref="D21:D22"/>
    <mergeCell ref="E21:E22"/>
    <mergeCell ref="E36:E37"/>
    <mergeCell ref="A27:A28"/>
    <mergeCell ref="A29:A32"/>
    <mergeCell ref="A36:A37"/>
    <mergeCell ref="D36:D37"/>
    <mergeCell ref="D29:D31"/>
    <mergeCell ref="E29:E3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&amp;L&amp;"Arial,Negrito"      ESTADO DE SANTA CATARINA
      PROCURADORIA GERAL DO ESTADO&amp;"Arial,Normal"
      PROCURADORIA FISCAL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BW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18.57421875" style="129" customWidth="1"/>
    <col min="3" max="3" width="20.7109375" style="145" bestFit="1" customWidth="1"/>
    <col min="4" max="4" width="4.140625" style="1" customWidth="1"/>
    <col min="5" max="5" width="19.7109375" style="129" customWidth="1"/>
    <col min="6" max="6" width="21.140625" style="145" customWidth="1"/>
    <col min="7" max="7" width="3.7109375" style="1" customWidth="1"/>
    <col min="8" max="8" width="18.57421875" style="129" customWidth="1"/>
    <col min="9" max="9" width="27.57421875" style="145" bestFit="1" customWidth="1"/>
    <col min="10" max="10" width="4.57421875" style="1" customWidth="1"/>
    <col min="11" max="11" width="19.7109375" style="129" customWidth="1"/>
    <col min="12" max="12" width="25.57421875" style="145" bestFit="1" customWidth="1"/>
    <col min="13" max="13" width="3.7109375" style="1" customWidth="1"/>
    <col min="14" max="14" width="18.57421875" style="129" customWidth="1"/>
    <col min="15" max="15" width="26.140625" style="145" customWidth="1"/>
    <col min="16" max="16" width="4.57421875" style="1" customWidth="1"/>
    <col min="17" max="17" width="19.7109375" style="129" customWidth="1"/>
    <col min="18" max="18" width="26.00390625" style="145" bestFit="1" customWidth="1"/>
    <col min="19" max="19" width="4.28125" style="1" customWidth="1"/>
    <col min="20" max="20" width="18.57421875" style="129" customWidth="1"/>
    <col min="21" max="21" width="23.57421875" style="145" customWidth="1"/>
    <col min="22" max="22" width="4.57421875" style="0" customWidth="1"/>
    <col min="23" max="23" width="18.57421875" style="129" customWidth="1"/>
    <col min="24" max="24" width="25.00390625" style="145" bestFit="1" customWidth="1"/>
    <col min="25" max="25" width="4.28125" style="1" customWidth="1"/>
    <col min="26" max="26" width="18.57421875" style="129" customWidth="1"/>
    <col min="27" max="27" width="27.00390625" style="145" bestFit="1" customWidth="1"/>
    <col min="28" max="28" width="4.28125" style="1" customWidth="1"/>
    <col min="29" max="29" width="18.57421875" style="129" customWidth="1"/>
    <col min="30" max="30" width="22.7109375" style="145" bestFit="1" customWidth="1"/>
    <col min="31" max="31" width="4.28125" style="1" customWidth="1"/>
    <col min="32" max="32" width="18.57421875" style="129" customWidth="1"/>
    <col min="33" max="33" width="23.57421875" style="145" bestFit="1" customWidth="1"/>
    <col min="34" max="34" width="4.57421875" style="1" customWidth="1"/>
    <col min="35" max="35" width="18.57421875" style="129" customWidth="1"/>
    <col min="36" max="36" width="23.140625" style="145" bestFit="1" customWidth="1"/>
    <col min="37" max="37" width="5.140625" style="1" customWidth="1"/>
    <col min="38" max="38" width="18.57421875" style="129" customWidth="1"/>
    <col min="39" max="39" width="23.28125" style="145" customWidth="1"/>
    <col min="40" max="40" width="4.421875" style="1" customWidth="1"/>
    <col min="41" max="41" width="18.57421875" style="129" customWidth="1"/>
    <col min="42" max="42" width="24.7109375" style="145" bestFit="1" customWidth="1"/>
    <col min="43" max="43" width="4.57421875" style="1" customWidth="1"/>
    <col min="44" max="44" width="18.57421875" style="129" customWidth="1"/>
    <col min="45" max="45" width="23.28125" style="145" customWidth="1"/>
    <col min="46" max="46" width="4.7109375" style="1" customWidth="1"/>
    <col min="47" max="47" width="18.57421875" style="129" customWidth="1"/>
    <col min="48" max="48" width="24.57421875" style="145" bestFit="1" customWidth="1"/>
    <col min="49" max="49" width="4.57421875" style="1" customWidth="1"/>
    <col min="50" max="50" width="19.57421875" style="129" customWidth="1"/>
    <col min="51" max="51" width="25.7109375" style="145" bestFit="1" customWidth="1"/>
    <col min="52" max="52" width="3.421875" style="1" customWidth="1"/>
    <col min="53" max="53" width="19.57421875" style="129" customWidth="1"/>
    <col min="54" max="54" width="24.28125" style="145" customWidth="1"/>
    <col min="55" max="55" width="4.421875" style="1" customWidth="1"/>
    <col min="56" max="56" width="18.57421875" style="129" customWidth="1"/>
    <col min="57" max="57" width="23.28125" style="145" customWidth="1"/>
    <col min="58" max="58" width="3.8515625" style="1" customWidth="1"/>
    <col min="59" max="59" width="18.57421875" style="129" customWidth="1"/>
    <col min="60" max="60" width="21.421875" style="145" customWidth="1"/>
    <col min="61" max="61" width="4.00390625" style="1" customWidth="1"/>
    <col min="62" max="62" width="18.57421875" style="129" customWidth="1"/>
    <col min="63" max="63" width="20.57421875" style="145" customWidth="1"/>
    <col min="64" max="64" width="4.57421875" style="1" customWidth="1"/>
    <col min="65" max="65" width="19.57421875" style="129" customWidth="1"/>
    <col min="66" max="66" width="24.57421875" style="145" bestFit="1" customWidth="1"/>
    <col min="67" max="67" width="3.8515625" style="1" customWidth="1"/>
    <col min="68" max="68" width="18.57421875" style="129" customWidth="1"/>
    <col min="69" max="69" width="25.28125" style="145" bestFit="1" customWidth="1"/>
    <col min="70" max="70" width="4.7109375" style="1" customWidth="1"/>
    <col min="71" max="71" width="19.57421875" style="129" customWidth="1"/>
    <col min="72" max="72" width="23.140625" style="145" customWidth="1"/>
    <col min="73" max="73" width="4.140625" style="1" customWidth="1"/>
    <col min="74" max="74" width="19.57421875" style="129" customWidth="1"/>
    <col min="75" max="75" width="27.7109375" style="145" bestFit="1" customWidth="1"/>
    <col min="76" max="16384" width="11.421875" style="1" customWidth="1"/>
  </cols>
  <sheetData>
    <row r="1" ht="9" customHeight="1" thickBot="1"/>
    <row r="2" spans="2:75" ht="15.75" thickBot="1">
      <c r="B2" s="215" t="s">
        <v>0</v>
      </c>
      <c r="C2" s="146" t="s">
        <v>1</v>
      </c>
      <c r="E2" s="215" t="s">
        <v>2</v>
      </c>
      <c r="F2" s="146" t="s">
        <v>3</v>
      </c>
      <c r="H2" s="215" t="s">
        <v>0</v>
      </c>
      <c r="I2" s="146" t="s">
        <v>4</v>
      </c>
      <c r="K2" s="215" t="s">
        <v>2</v>
      </c>
      <c r="L2" s="146" t="s">
        <v>5</v>
      </c>
      <c r="N2" s="215" t="s">
        <v>0</v>
      </c>
      <c r="O2" s="146" t="s">
        <v>14</v>
      </c>
      <c r="Q2" s="215" t="s">
        <v>2</v>
      </c>
      <c r="R2" s="146" t="s">
        <v>6</v>
      </c>
      <c r="T2" s="215" t="s">
        <v>0</v>
      </c>
      <c r="U2" s="146" t="s">
        <v>67</v>
      </c>
      <c r="W2" s="215" t="s">
        <v>0</v>
      </c>
      <c r="X2" s="146" t="s">
        <v>7</v>
      </c>
      <c r="Z2" s="215" t="s">
        <v>0</v>
      </c>
      <c r="AA2" s="146" t="s">
        <v>8</v>
      </c>
      <c r="AC2" s="215" t="s">
        <v>0</v>
      </c>
      <c r="AD2" s="146" t="s">
        <v>9</v>
      </c>
      <c r="AF2" s="215" t="s">
        <v>0</v>
      </c>
      <c r="AG2" s="146" t="s">
        <v>10</v>
      </c>
      <c r="AI2" s="215" t="s">
        <v>0</v>
      </c>
      <c r="AJ2" s="146" t="s">
        <v>11</v>
      </c>
      <c r="AL2" s="215" t="s">
        <v>0</v>
      </c>
      <c r="AM2" s="146" t="s">
        <v>12</v>
      </c>
      <c r="AO2" s="215" t="s">
        <v>0</v>
      </c>
      <c r="AP2" s="146" t="s">
        <v>13</v>
      </c>
      <c r="AR2" s="215" t="s">
        <v>0</v>
      </c>
      <c r="AS2" s="146" t="s">
        <v>14</v>
      </c>
      <c r="AU2" s="215" t="s">
        <v>0</v>
      </c>
      <c r="AV2" s="146" t="s">
        <v>15</v>
      </c>
      <c r="AX2" s="215" t="s">
        <v>2</v>
      </c>
      <c r="AY2" s="146" t="s">
        <v>16</v>
      </c>
      <c r="BA2" s="215" t="s">
        <v>2</v>
      </c>
      <c r="BB2" s="146" t="s">
        <v>17</v>
      </c>
      <c r="BD2" s="215" t="s">
        <v>0</v>
      </c>
      <c r="BE2" s="146" t="s">
        <v>10</v>
      </c>
      <c r="BG2" s="215" t="s">
        <v>0</v>
      </c>
      <c r="BH2" s="146" t="s">
        <v>18</v>
      </c>
      <c r="BJ2" s="215" t="s">
        <v>0</v>
      </c>
      <c r="BK2" s="146" t="s">
        <v>19</v>
      </c>
      <c r="BM2" s="215" t="s">
        <v>2</v>
      </c>
      <c r="BN2" s="146" t="s">
        <v>20</v>
      </c>
      <c r="BP2" s="215" t="s">
        <v>0</v>
      </c>
      <c r="BQ2" s="146" t="s">
        <v>21</v>
      </c>
      <c r="BS2" s="215" t="s">
        <v>2</v>
      </c>
      <c r="BT2" s="146" t="s">
        <v>22</v>
      </c>
      <c r="BV2" s="215" t="s">
        <v>2</v>
      </c>
      <c r="BW2" s="146" t="s">
        <v>23</v>
      </c>
    </row>
    <row r="3" spans="2:75" ht="15.75" thickBot="1">
      <c r="B3" s="216" t="s">
        <v>24</v>
      </c>
      <c r="C3" s="147" t="s">
        <v>25</v>
      </c>
      <c r="E3" s="216" t="s">
        <v>26</v>
      </c>
      <c r="F3" s="147" t="s">
        <v>25</v>
      </c>
      <c r="H3" s="216" t="s">
        <v>24</v>
      </c>
      <c r="I3" s="147" t="s">
        <v>27</v>
      </c>
      <c r="K3" s="216" t="s">
        <v>26</v>
      </c>
      <c r="L3" s="147" t="s">
        <v>28</v>
      </c>
      <c r="N3" s="216" t="s">
        <v>24</v>
      </c>
      <c r="O3" s="147" t="s">
        <v>28</v>
      </c>
      <c r="Q3" s="216" t="s">
        <v>26</v>
      </c>
      <c r="R3" s="147" t="s">
        <v>29</v>
      </c>
      <c r="T3" s="216" t="s">
        <v>24</v>
      </c>
      <c r="U3" s="147" t="s">
        <v>29</v>
      </c>
      <c r="W3" s="216" t="s">
        <v>24</v>
      </c>
      <c r="X3" s="147" t="s">
        <v>30</v>
      </c>
      <c r="Z3" s="216" t="s">
        <v>24</v>
      </c>
      <c r="AA3" s="147" t="s">
        <v>31</v>
      </c>
      <c r="AC3" s="216" t="s">
        <v>24</v>
      </c>
      <c r="AD3" s="147" t="s">
        <v>31</v>
      </c>
      <c r="AF3" s="216" t="s">
        <v>24</v>
      </c>
      <c r="AG3" s="147" t="s">
        <v>31</v>
      </c>
      <c r="AI3" s="216" t="s">
        <v>24</v>
      </c>
      <c r="AJ3" s="147" t="s">
        <v>31</v>
      </c>
      <c r="AL3" s="216" t="s">
        <v>24</v>
      </c>
      <c r="AM3" s="147" t="s">
        <v>31</v>
      </c>
      <c r="AO3" s="216" t="s">
        <v>24</v>
      </c>
      <c r="AP3" s="147" t="s">
        <v>32</v>
      </c>
      <c r="AR3" s="216" t="s">
        <v>24</v>
      </c>
      <c r="AS3" s="147" t="s">
        <v>33</v>
      </c>
      <c r="AU3" s="216" t="s">
        <v>24</v>
      </c>
      <c r="AV3" s="147" t="s">
        <v>33</v>
      </c>
      <c r="AX3" s="216" t="s">
        <v>34</v>
      </c>
      <c r="AY3" s="147" t="s">
        <v>35</v>
      </c>
      <c r="BA3" s="216" t="s">
        <v>34</v>
      </c>
      <c r="BB3" s="147" t="s">
        <v>35</v>
      </c>
      <c r="BD3" s="216" t="s">
        <v>24</v>
      </c>
      <c r="BE3" s="147" t="s">
        <v>35</v>
      </c>
      <c r="BG3" s="216" t="s">
        <v>24</v>
      </c>
      <c r="BH3" s="147" t="s">
        <v>35</v>
      </c>
      <c r="BJ3" s="216" t="s">
        <v>24</v>
      </c>
      <c r="BK3" s="147" t="s">
        <v>36</v>
      </c>
      <c r="BM3" s="216" t="s">
        <v>34</v>
      </c>
      <c r="BN3" s="147" t="s">
        <v>37</v>
      </c>
      <c r="BP3" s="216" t="s">
        <v>24</v>
      </c>
      <c r="BQ3" s="147" t="s">
        <v>38</v>
      </c>
      <c r="BS3" s="216" t="s">
        <v>34</v>
      </c>
      <c r="BT3" s="147" t="s">
        <v>39</v>
      </c>
      <c r="BV3" s="216" t="s">
        <v>34</v>
      </c>
      <c r="BW3" s="147" t="s">
        <v>39</v>
      </c>
    </row>
    <row r="4" spans="2:75" ht="15" thickBot="1">
      <c r="B4" s="7">
        <f>SUM(B6:B31)</f>
        <v>58</v>
      </c>
      <c r="C4" s="8">
        <f>SUM(C6:C31)</f>
        <v>1302453.5100000002</v>
      </c>
      <c r="E4" s="7">
        <f>SUM(E6:E31)</f>
        <v>26</v>
      </c>
      <c r="F4" s="8">
        <f>SUM(F6:F31)</f>
        <v>316477.47</v>
      </c>
      <c r="H4" s="7">
        <f>SUM(H6:H31)</f>
        <v>42</v>
      </c>
      <c r="I4" s="8">
        <f>SUM(I6:I31)</f>
        <v>437912.8500000001</v>
      </c>
      <c r="K4" s="7">
        <f>SUM(K6:K28)</f>
        <v>34</v>
      </c>
      <c r="L4" s="8">
        <f>SUM(L6:L28)</f>
        <v>87397.40000000001</v>
      </c>
      <c r="N4" s="7">
        <f>SUM(N6:N31)</f>
        <v>41</v>
      </c>
      <c r="O4" s="8">
        <f>SUM(O6:O31)</f>
        <v>983048.6600000001</v>
      </c>
      <c r="Q4" s="7">
        <f>SUM(Q6:Q31)</f>
        <v>41</v>
      </c>
      <c r="R4" s="8">
        <f>SUM(R6:R31)</f>
        <v>241732.37</v>
      </c>
      <c r="T4" s="7">
        <f>SUM(T6:T31)</f>
        <v>6</v>
      </c>
      <c r="U4" s="8">
        <f>SUM(U6:U31)</f>
        <v>56814.56999999999</v>
      </c>
      <c r="W4" s="7">
        <f>SUM(W6:W31)</f>
        <v>22</v>
      </c>
      <c r="X4" s="8">
        <f>SUM(X6:X31)</f>
        <v>131262.31000000003</v>
      </c>
      <c r="Z4" s="7">
        <f>SUM(Z6:Z31)</f>
        <v>80</v>
      </c>
      <c r="AA4" s="8">
        <f>SUM(AA6:AA31)</f>
        <v>795550.9800000001</v>
      </c>
      <c r="AC4" s="7">
        <f>SUM(AC6:AC31)</f>
        <v>0</v>
      </c>
      <c r="AD4" s="8">
        <f>SUM(AD6:AD31)</f>
        <v>0</v>
      </c>
      <c r="AF4" s="7">
        <f>SUM(AF6:AF31)</f>
        <v>0</v>
      </c>
      <c r="AG4" s="8">
        <f>SUM(AG6:AG31)</f>
        <v>0</v>
      </c>
      <c r="AI4" s="7">
        <f>SUM(AI6:AI31)</f>
        <v>44</v>
      </c>
      <c r="AJ4" s="8">
        <f>SUM(AJ6:AJ31)</f>
        <v>1803352.54</v>
      </c>
      <c r="AL4" s="7">
        <f>SUM(AL6:AL31)</f>
        <v>8</v>
      </c>
      <c r="AM4" s="8">
        <f>SUM(AM6:AM31)</f>
        <v>210230.18000000002</v>
      </c>
      <c r="AO4" s="7">
        <f>SUM(AO6:AO31)</f>
        <v>28</v>
      </c>
      <c r="AP4" s="8">
        <f>SUM(AP6:AP31)</f>
        <v>734451.47</v>
      </c>
      <c r="AR4" s="7">
        <f>SUM(AR6:AR31)</f>
        <v>8</v>
      </c>
      <c r="AS4" s="8">
        <f>SUM(AS6:AS31)</f>
        <v>20756.379999999997</v>
      </c>
      <c r="AU4" s="7">
        <f>SUM(AU6:AU31)</f>
        <v>19</v>
      </c>
      <c r="AV4" s="8">
        <f>SUM(AV6:AV31)</f>
        <v>85786.21</v>
      </c>
      <c r="AX4" s="7">
        <f>SUM(AX6:AX31)</f>
        <v>202</v>
      </c>
      <c r="AY4" s="8">
        <f>SUM(AY6:AY31)</f>
        <v>4709361.3999999985</v>
      </c>
      <c r="BA4" s="7">
        <f>SUM(BA6:BA31)</f>
        <v>0</v>
      </c>
      <c r="BB4" s="8">
        <f>SUM(BB6:BB31)</f>
        <v>0</v>
      </c>
      <c r="BD4" s="7">
        <f>SUM(BD6:BD31)</f>
        <v>72</v>
      </c>
      <c r="BE4" s="8">
        <f>SUM(BE6:BE31)</f>
        <v>859390.4000000001</v>
      </c>
      <c r="BG4" s="7">
        <f>SUM(BG6:BG31)</f>
        <v>0</v>
      </c>
      <c r="BH4" s="8">
        <f>SUM(BH6:BH31)</f>
        <v>0</v>
      </c>
      <c r="BJ4" s="7">
        <f>SUM(BJ6:BJ31)</f>
        <v>14</v>
      </c>
      <c r="BK4" s="8">
        <f>SUM(BK6:BK31)</f>
        <v>375949.45</v>
      </c>
      <c r="BM4" s="7">
        <f>SUM(BM6:BM31)</f>
        <v>30</v>
      </c>
      <c r="BN4" s="8">
        <f>SUM(BN6:BN31)</f>
        <v>335352.37</v>
      </c>
      <c r="BP4" s="7">
        <f>SUM(BP6:BP31)</f>
        <v>21</v>
      </c>
      <c r="BQ4" s="8">
        <f>SUM(BQ6:BQ31)</f>
        <v>135115.03000000003</v>
      </c>
      <c r="BS4" s="7">
        <f>SUM(BS6:BS31)</f>
        <v>65</v>
      </c>
      <c r="BT4" s="8">
        <f>SUM(BT6:BT31)</f>
        <v>511327.58999999997</v>
      </c>
      <c r="BV4" s="7">
        <f>SUM(BV6:BV31)</f>
        <v>0</v>
      </c>
      <c r="BW4" s="8">
        <f>SUM(BW6:BW31)</f>
        <v>0</v>
      </c>
    </row>
    <row r="5" spans="2:75" ht="15" thickBot="1">
      <c r="B5" s="9" t="s">
        <v>40</v>
      </c>
      <c r="C5" s="148" t="s">
        <v>41</v>
      </c>
      <c r="E5" s="9" t="s">
        <v>40</v>
      </c>
      <c r="F5" s="148" t="s">
        <v>41</v>
      </c>
      <c r="H5" s="9" t="s">
        <v>40</v>
      </c>
      <c r="I5" s="148" t="s">
        <v>41</v>
      </c>
      <c r="K5" s="9" t="s">
        <v>40</v>
      </c>
      <c r="L5" s="148" t="s">
        <v>41</v>
      </c>
      <c r="N5" s="9" t="s">
        <v>40</v>
      </c>
      <c r="O5" s="148" t="s">
        <v>41</v>
      </c>
      <c r="Q5" s="9" t="s">
        <v>40</v>
      </c>
      <c r="R5" s="148" t="s">
        <v>41</v>
      </c>
      <c r="T5" s="9" t="s">
        <v>40</v>
      </c>
      <c r="U5" s="148" t="s">
        <v>41</v>
      </c>
      <c r="W5" s="9" t="s">
        <v>40</v>
      </c>
      <c r="X5" s="148" t="s">
        <v>41</v>
      </c>
      <c r="Z5" s="9" t="s">
        <v>40</v>
      </c>
      <c r="AA5" s="148" t="s">
        <v>41</v>
      </c>
      <c r="AC5" s="9" t="s">
        <v>40</v>
      </c>
      <c r="AD5" s="148" t="s">
        <v>41</v>
      </c>
      <c r="AF5" s="9" t="s">
        <v>40</v>
      </c>
      <c r="AG5" s="148" t="s">
        <v>41</v>
      </c>
      <c r="AI5" s="9" t="s">
        <v>40</v>
      </c>
      <c r="AJ5" s="148" t="s">
        <v>41</v>
      </c>
      <c r="AL5" s="9" t="s">
        <v>40</v>
      </c>
      <c r="AM5" s="148" t="s">
        <v>41</v>
      </c>
      <c r="AO5" s="9" t="s">
        <v>40</v>
      </c>
      <c r="AP5" s="148" t="s">
        <v>41</v>
      </c>
      <c r="AR5" s="9" t="s">
        <v>40</v>
      </c>
      <c r="AS5" s="148" t="s">
        <v>41</v>
      </c>
      <c r="AU5" s="9" t="s">
        <v>40</v>
      </c>
      <c r="AV5" s="148" t="s">
        <v>41</v>
      </c>
      <c r="AX5" s="9" t="s">
        <v>40</v>
      </c>
      <c r="AY5" s="148" t="s">
        <v>41</v>
      </c>
      <c r="BA5" s="9" t="s">
        <v>40</v>
      </c>
      <c r="BB5" s="148" t="s">
        <v>41</v>
      </c>
      <c r="BD5" s="9" t="s">
        <v>40</v>
      </c>
      <c r="BE5" s="148" t="s">
        <v>41</v>
      </c>
      <c r="BG5" s="9" t="s">
        <v>40</v>
      </c>
      <c r="BH5" s="148" t="s">
        <v>41</v>
      </c>
      <c r="BJ5" s="9" t="s">
        <v>40</v>
      </c>
      <c r="BK5" s="148" t="s">
        <v>41</v>
      </c>
      <c r="BM5" s="9" t="s">
        <v>40</v>
      </c>
      <c r="BN5" s="148" t="s">
        <v>41</v>
      </c>
      <c r="BP5" s="9" t="s">
        <v>40</v>
      </c>
      <c r="BQ5" s="148" t="s">
        <v>41</v>
      </c>
      <c r="BS5" s="9" t="s">
        <v>40</v>
      </c>
      <c r="BT5" s="148" t="s">
        <v>41</v>
      </c>
      <c r="BV5" s="9" t="s">
        <v>40</v>
      </c>
      <c r="BW5" s="148" t="s">
        <v>41</v>
      </c>
    </row>
    <row r="6" spans="2:75" ht="14.25">
      <c r="B6" s="128">
        <v>1</v>
      </c>
      <c r="C6" s="151">
        <v>4319.62</v>
      </c>
      <c r="E6" s="128">
        <v>5</v>
      </c>
      <c r="F6" s="151">
        <v>21817.21</v>
      </c>
      <c r="H6" s="128">
        <v>2</v>
      </c>
      <c r="I6" s="151">
        <v>22174.81</v>
      </c>
      <c r="K6" s="128">
        <v>2</v>
      </c>
      <c r="L6" s="151">
        <v>2950.28</v>
      </c>
      <c r="N6" s="128">
        <v>16</v>
      </c>
      <c r="O6" s="151">
        <v>29395.73</v>
      </c>
      <c r="Q6" s="128">
        <v>4</v>
      </c>
      <c r="R6" s="151">
        <v>32035.82</v>
      </c>
      <c r="T6" s="128">
        <v>1</v>
      </c>
      <c r="U6" s="151">
        <v>19226.98</v>
      </c>
      <c r="W6" s="128">
        <v>1</v>
      </c>
      <c r="X6" s="151">
        <v>13454.17</v>
      </c>
      <c r="Z6" s="128">
        <v>1</v>
      </c>
      <c r="AA6" s="151">
        <v>4493.59</v>
      </c>
      <c r="AC6" s="128"/>
      <c r="AD6" s="151"/>
      <c r="AF6" s="128"/>
      <c r="AG6" s="151"/>
      <c r="AI6" s="128">
        <v>5</v>
      </c>
      <c r="AJ6" s="151">
        <v>108134.48</v>
      </c>
      <c r="AL6" s="128">
        <v>1</v>
      </c>
      <c r="AM6" s="151">
        <v>638.46</v>
      </c>
      <c r="AO6" s="128">
        <v>3</v>
      </c>
      <c r="AP6" s="151">
        <v>11572.58</v>
      </c>
      <c r="AR6" s="128">
        <v>2</v>
      </c>
      <c r="AS6" s="151">
        <v>4302.99</v>
      </c>
      <c r="AU6" s="128">
        <v>2</v>
      </c>
      <c r="AV6" s="151">
        <v>11777.91</v>
      </c>
      <c r="AX6" s="128">
        <v>16</v>
      </c>
      <c r="AY6" s="151">
        <v>1172432.99</v>
      </c>
      <c r="BA6" s="128"/>
      <c r="BB6" s="151"/>
      <c r="BD6" s="128">
        <v>3</v>
      </c>
      <c r="BE6" s="151">
        <v>10449.31</v>
      </c>
      <c r="BG6" s="128"/>
      <c r="BH6" s="151"/>
      <c r="BJ6" s="128">
        <v>2</v>
      </c>
      <c r="BK6" s="151">
        <v>1988.69</v>
      </c>
      <c r="BM6" s="128">
        <v>5</v>
      </c>
      <c r="BN6" s="151">
        <v>36899.59</v>
      </c>
      <c r="BP6" s="128">
        <v>1</v>
      </c>
      <c r="BQ6" s="151">
        <v>38883.63</v>
      </c>
      <c r="BS6" s="128">
        <v>2</v>
      </c>
      <c r="BT6" s="151">
        <v>24453.93</v>
      </c>
      <c r="BV6" s="128"/>
      <c r="BW6" s="151"/>
    </row>
    <row r="7" spans="2:75" ht="14.25">
      <c r="B7" s="131">
        <v>28</v>
      </c>
      <c r="C7" s="152">
        <v>344887.15</v>
      </c>
      <c r="E7" s="131">
        <v>1</v>
      </c>
      <c r="F7" s="152">
        <v>4383.12</v>
      </c>
      <c r="H7" s="131">
        <v>8</v>
      </c>
      <c r="I7" s="152">
        <v>59348.12</v>
      </c>
      <c r="K7" s="131">
        <v>2</v>
      </c>
      <c r="L7" s="152">
        <v>3164.86</v>
      </c>
      <c r="N7" s="131">
        <v>4</v>
      </c>
      <c r="O7" s="152">
        <v>9254.39</v>
      </c>
      <c r="Q7" s="131">
        <v>18</v>
      </c>
      <c r="R7" s="152">
        <v>122611.96</v>
      </c>
      <c r="T7" s="131">
        <v>2</v>
      </c>
      <c r="U7" s="152">
        <v>15750.02</v>
      </c>
      <c r="W7" s="131">
        <v>1</v>
      </c>
      <c r="X7" s="152">
        <v>15618.51</v>
      </c>
      <c r="Z7" s="131">
        <v>30</v>
      </c>
      <c r="AA7" s="152">
        <v>104740.44</v>
      </c>
      <c r="AC7" s="131"/>
      <c r="AD7" s="152"/>
      <c r="AF7" s="131"/>
      <c r="AG7" s="152"/>
      <c r="AI7" s="131">
        <v>2</v>
      </c>
      <c r="AJ7" s="152">
        <v>18245.5</v>
      </c>
      <c r="AL7" s="131">
        <v>1</v>
      </c>
      <c r="AM7" s="152">
        <v>74689.64</v>
      </c>
      <c r="AO7" s="131">
        <v>1</v>
      </c>
      <c r="AP7" s="152">
        <v>5535.83</v>
      </c>
      <c r="AR7" s="131">
        <v>2</v>
      </c>
      <c r="AS7" s="152">
        <v>7103.77</v>
      </c>
      <c r="AU7" s="131">
        <v>1</v>
      </c>
      <c r="AV7" s="152">
        <v>670.92</v>
      </c>
      <c r="AX7" s="131">
        <v>6</v>
      </c>
      <c r="AY7" s="152">
        <v>1313807.65</v>
      </c>
      <c r="BA7" s="131"/>
      <c r="BB7" s="152"/>
      <c r="BD7" s="131">
        <v>19</v>
      </c>
      <c r="BE7" s="152">
        <v>121806.11</v>
      </c>
      <c r="BG7" s="131"/>
      <c r="BH7" s="152"/>
      <c r="BJ7" s="131">
        <v>1</v>
      </c>
      <c r="BK7" s="152">
        <v>126832.08</v>
      </c>
      <c r="BM7" s="131">
        <v>5</v>
      </c>
      <c r="BN7" s="152">
        <v>39148.71</v>
      </c>
      <c r="BP7" s="131">
        <v>14</v>
      </c>
      <c r="BQ7" s="152">
        <v>69085.09</v>
      </c>
      <c r="BS7" s="131">
        <v>1</v>
      </c>
      <c r="BT7" s="152">
        <v>2055.65</v>
      </c>
      <c r="BV7" s="131"/>
      <c r="BW7" s="152"/>
    </row>
    <row r="8" spans="2:75" ht="14.25">
      <c r="B8" s="131">
        <v>6</v>
      </c>
      <c r="C8" s="152">
        <v>622686.4</v>
      </c>
      <c r="E8" s="131">
        <v>3</v>
      </c>
      <c r="F8" s="152">
        <v>10583.87</v>
      </c>
      <c r="H8" s="131">
        <v>1</v>
      </c>
      <c r="I8" s="152">
        <v>897.79</v>
      </c>
      <c r="K8" s="131">
        <v>1</v>
      </c>
      <c r="L8" s="152">
        <v>3451.69</v>
      </c>
      <c r="N8" s="131">
        <v>1</v>
      </c>
      <c r="O8" s="152">
        <v>28422.31</v>
      </c>
      <c r="Q8" s="131">
        <v>2</v>
      </c>
      <c r="R8" s="152">
        <v>22605.51</v>
      </c>
      <c r="T8" s="131">
        <v>1</v>
      </c>
      <c r="U8" s="152">
        <v>16418.92</v>
      </c>
      <c r="W8" s="131">
        <v>1</v>
      </c>
      <c r="X8" s="152">
        <v>37224.67</v>
      </c>
      <c r="Z8" s="131">
        <v>1</v>
      </c>
      <c r="AA8" s="152">
        <v>21045.96</v>
      </c>
      <c r="AC8" s="131"/>
      <c r="AD8" s="152"/>
      <c r="AF8" s="131"/>
      <c r="AG8" s="152"/>
      <c r="AI8" s="131">
        <v>10</v>
      </c>
      <c r="AJ8" s="152">
        <v>1012722.97</v>
      </c>
      <c r="AL8" s="131">
        <v>1</v>
      </c>
      <c r="AM8" s="152">
        <v>920</v>
      </c>
      <c r="AO8" s="131">
        <v>4</v>
      </c>
      <c r="AP8" s="152">
        <v>9834.49</v>
      </c>
      <c r="AR8" s="131">
        <v>3</v>
      </c>
      <c r="AS8" s="152">
        <v>8294.73</v>
      </c>
      <c r="AU8" s="131">
        <v>2</v>
      </c>
      <c r="AV8" s="152">
        <v>20521.24</v>
      </c>
      <c r="AX8" s="131">
        <v>44</v>
      </c>
      <c r="AY8" s="152">
        <v>211884.28</v>
      </c>
      <c r="BA8" s="131"/>
      <c r="BB8" s="152"/>
      <c r="BD8" s="131">
        <v>1</v>
      </c>
      <c r="BE8" s="152">
        <v>2617.82</v>
      </c>
      <c r="BG8" s="131"/>
      <c r="BH8" s="152"/>
      <c r="BJ8" s="131">
        <v>3</v>
      </c>
      <c r="BK8" s="152">
        <v>211591.78</v>
      </c>
      <c r="BM8" s="131">
        <v>3</v>
      </c>
      <c r="BN8" s="152">
        <v>13020.23</v>
      </c>
      <c r="BP8" s="131">
        <v>1</v>
      </c>
      <c r="BQ8" s="152">
        <v>2811.99</v>
      </c>
      <c r="BS8" s="131">
        <v>1</v>
      </c>
      <c r="BT8" s="152">
        <v>1517.95</v>
      </c>
      <c r="BV8" s="131"/>
      <c r="BW8" s="152"/>
    </row>
    <row r="9" spans="2:75" ht="14.25">
      <c r="B9" s="131">
        <v>11</v>
      </c>
      <c r="C9" s="152">
        <v>138502.23</v>
      </c>
      <c r="E9" s="131">
        <v>2</v>
      </c>
      <c r="F9" s="152">
        <v>14543.18</v>
      </c>
      <c r="H9" s="131">
        <v>1</v>
      </c>
      <c r="I9" s="152">
        <v>44708.92</v>
      </c>
      <c r="K9" s="131">
        <v>1</v>
      </c>
      <c r="L9" s="152">
        <v>3885.2</v>
      </c>
      <c r="N9" s="131">
        <v>9</v>
      </c>
      <c r="O9" s="152">
        <v>823075.67</v>
      </c>
      <c r="Q9" s="131">
        <v>1</v>
      </c>
      <c r="R9" s="152">
        <v>2793.09</v>
      </c>
      <c r="T9" s="131">
        <v>1</v>
      </c>
      <c r="U9" s="152">
        <v>4526.7</v>
      </c>
      <c r="W9" s="131">
        <v>1</v>
      </c>
      <c r="X9" s="152">
        <v>1069.3</v>
      </c>
      <c r="Z9" s="131">
        <v>14</v>
      </c>
      <c r="AA9" s="152">
        <v>434206.82</v>
      </c>
      <c r="AC9" s="131"/>
      <c r="AD9" s="152"/>
      <c r="AF9" s="131"/>
      <c r="AG9" s="152"/>
      <c r="AI9" s="131">
        <v>1</v>
      </c>
      <c r="AJ9" s="152">
        <v>64589.58</v>
      </c>
      <c r="AL9" s="131">
        <v>1</v>
      </c>
      <c r="AM9" s="152">
        <v>113559.23</v>
      </c>
      <c r="AO9" s="131">
        <v>5</v>
      </c>
      <c r="AP9" s="152">
        <v>396479.16</v>
      </c>
      <c r="AR9" s="131">
        <v>1</v>
      </c>
      <c r="AS9" s="152">
        <v>1054.89</v>
      </c>
      <c r="AU9" s="131">
        <v>1</v>
      </c>
      <c r="AV9" s="152">
        <v>1523.58</v>
      </c>
      <c r="AX9" s="131">
        <v>60</v>
      </c>
      <c r="AY9" s="152">
        <v>1783393.46</v>
      </c>
      <c r="BA9" s="131"/>
      <c r="BB9" s="152"/>
      <c r="BD9" s="131">
        <v>5</v>
      </c>
      <c r="BE9" s="152">
        <v>202413.85</v>
      </c>
      <c r="BG9" s="131"/>
      <c r="BH9" s="152"/>
      <c r="BJ9" s="131">
        <v>1</v>
      </c>
      <c r="BK9" s="152">
        <v>3598.54</v>
      </c>
      <c r="BM9" s="131">
        <v>2</v>
      </c>
      <c r="BN9" s="152">
        <v>29956.77</v>
      </c>
      <c r="BP9" s="131">
        <v>2</v>
      </c>
      <c r="BQ9" s="152">
        <v>16043.85</v>
      </c>
      <c r="BS9" s="131">
        <v>1</v>
      </c>
      <c r="BT9" s="152">
        <v>22092.98</v>
      </c>
      <c r="BV9" s="131"/>
      <c r="BW9" s="152"/>
    </row>
    <row r="10" spans="2:75" ht="14.25">
      <c r="B10" s="131">
        <v>12</v>
      </c>
      <c r="C10" s="152">
        <v>192058.11</v>
      </c>
      <c r="E10" s="131">
        <v>3</v>
      </c>
      <c r="F10" s="152">
        <v>235340.01</v>
      </c>
      <c r="H10" s="131">
        <v>2</v>
      </c>
      <c r="I10" s="152">
        <v>10580.87</v>
      </c>
      <c r="K10" s="131">
        <v>1</v>
      </c>
      <c r="L10" s="152">
        <v>8244.16</v>
      </c>
      <c r="N10" s="131">
        <v>11</v>
      </c>
      <c r="O10" s="152">
        <v>92900.56</v>
      </c>
      <c r="Q10" s="131">
        <v>16</v>
      </c>
      <c r="R10" s="152">
        <v>61685.99</v>
      </c>
      <c r="T10" s="131">
        <v>1</v>
      </c>
      <c r="U10" s="152">
        <v>891.95</v>
      </c>
      <c r="W10" s="131">
        <v>1</v>
      </c>
      <c r="X10" s="152">
        <v>851.28</v>
      </c>
      <c r="Z10" s="131">
        <v>34</v>
      </c>
      <c r="AA10" s="152">
        <v>231064.17</v>
      </c>
      <c r="AC10" s="131"/>
      <c r="AD10" s="152"/>
      <c r="AF10" s="131"/>
      <c r="AG10" s="152"/>
      <c r="AI10" s="131">
        <v>2</v>
      </c>
      <c r="AJ10" s="152">
        <v>47362.97</v>
      </c>
      <c r="AL10" s="131">
        <v>1</v>
      </c>
      <c r="AM10" s="152">
        <v>11172.8</v>
      </c>
      <c r="AO10" s="131">
        <v>6</v>
      </c>
      <c r="AP10" s="152">
        <v>259271.68</v>
      </c>
      <c r="AR10" s="131"/>
      <c r="AS10" s="152"/>
      <c r="AU10" s="131">
        <v>3</v>
      </c>
      <c r="AV10" s="152">
        <v>14941.44</v>
      </c>
      <c r="AX10" s="131">
        <v>76</v>
      </c>
      <c r="AY10" s="152">
        <v>227843.02</v>
      </c>
      <c r="BA10" s="131"/>
      <c r="BB10" s="152"/>
      <c r="BD10" s="131">
        <v>5</v>
      </c>
      <c r="BE10" s="152">
        <v>85503.01</v>
      </c>
      <c r="BG10" s="131"/>
      <c r="BH10" s="152"/>
      <c r="BJ10" s="131">
        <v>4</v>
      </c>
      <c r="BK10" s="152">
        <v>24639.33</v>
      </c>
      <c r="BM10" s="131">
        <v>3</v>
      </c>
      <c r="BN10" s="152">
        <v>55137.8</v>
      </c>
      <c r="BP10" s="131">
        <v>1</v>
      </c>
      <c r="BQ10" s="152">
        <v>822.32</v>
      </c>
      <c r="BS10" s="131">
        <v>1</v>
      </c>
      <c r="BT10" s="152">
        <v>11307.98</v>
      </c>
      <c r="BV10" s="131"/>
      <c r="BW10" s="152"/>
    </row>
    <row r="11" spans="2:75" ht="14.25">
      <c r="B11" s="131"/>
      <c r="C11" s="152"/>
      <c r="E11" s="131">
        <v>6</v>
      </c>
      <c r="F11" s="152">
        <v>11442.59</v>
      </c>
      <c r="H11" s="131">
        <v>1</v>
      </c>
      <c r="I11" s="152">
        <v>718.2</v>
      </c>
      <c r="K11" s="131">
        <v>1</v>
      </c>
      <c r="L11" s="152">
        <v>1019.25</v>
      </c>
      <c r="N11" s="131"/>
      <c r="O11" s="152"/>
      <c r="Q11" s="131"/>
      <c r="R11" s="152"/>
      <c r="T11" s="131"/>
      <c r="U11" s="152"/>
      <c r="W11" s="131">
        <v>2</v>
      </c>
      <c r="X11" s="152">
        <v>6397.93</v>
      </c>
      <c r="Z11" s="131"/>
      <c r="AA11" s="152"/>
      <c r="AC11" s="131"/>
      <c r="AD11" s="152"/>
      <c r="AF11" s="131"/>
      <c r="AG11" s="152"/>
      <c r="AI11" s="131">
        <v>9</v>
      </c>
      <c r="AJ11" s="152">
        <v>331367.17</v>
      </c>
      <c r="AL11" s="131">
        <v>1</v>
      </c>
      <c r="AM11" s="152">
        <v>3315.04</v>
      </c>
      <c r="AO11" s="131">
        <v>1</v>
      </c>
      <c r="AP11" s="152">
        <v>1354.15</v>
      </c>
      <c r="AR11" s="131"/>
      <c r="AS11" s="152"/>
      <c r="AU11" s="131">
        <v>1</v>
      </c>
      <c r="AV11" s="152">
        <v>1830.76</v>
      </c>
      <c r="AX11" s="131"/>
      <c r="AY11" s="152"/>
      <c r="BA11" s="131"/>
      <c r="BB11" s="152"/>
      <c r="BD11" s="131">
        <v>2</v>
      </c>
      <c r="BE11" s="152">
        <v>46363.63</v>
      </c>
      <c r="BG11" s="131"/>
      <c r="BH11" s="152"/>
      <c r="BJ11" s="131">
        <v>1</v>
      </c>
      <c r="BK11" s="152">
        <v>2553.84</v>
      </c>
      <c r="BM11" s="131">
        <v>4</v>
      </c>
      <c r="BN11" s="152">
        <v>72012.76</v>
      </c>
      <c r="BP11" s="131">
        <v>2</v>
      </c>
      <c r="BQ11" s="152">
        <v>7468.15</v>
      </c>
      <c r="BS11" s="131">
        <v>1</v>
      </c>
      <c r="BT11" s="152">
        <v>2910.87</v>
      </c>
      <c r="BV11" s="131"/>
      <c r="BW11" s="152"/>
    </row>
    <row r="12" spans="2:75" ht="14.25">
      <c r="B12" s="131"/>
      <c r="C12" s="152"/>
      <c r="E12" s="131">
        <v>2</v>
      </c>
      <c r="F12" s="152">
        <v>1064.1</v>
      </c>
      <c r="H12" s="131">
        <v>6</v>
      </c>
      <c r="I12" s="152">
        <v>260193.98</v>
      </c>
      <c r="K12" s="131">
        <v>2</v>
      </c>
      <c r="L12" s="152">
        <v>4034.45</v>
      </c>
      <c r="N12" s="131"/>
      <c r="O12" s="152"/>
      <c r="Q12" s="131"/>
      <c r="R12" s="152"/>
      <c r="T12" s="131"/>
      <c r="U12" s="152"/>
      <c r="W12" s="131">
        <v>3</v>
      </c>
      <c r="X12" s="152">
        <v>7855.83</v>
      </c>
      <c r="Z12" s="131"/>
      <c r="AA12" s="152"/>
      <c r="AC12" s="131"/>
      <c r="AD12" s="152"/>
      <c r="AF12" s="131"/>
      <c r="AG12" s="152"/>
      <c r="AI12" s="131">
        <v>1</v>
      </c>
      <c r="AJ12" s="152">
        <v>6333.19</v>
      </c>
      <c r="AL12" s="131">
        <v>2</v>
      </c>
      <c r="AM12" s="152">
        <v>5935.01</v>
      </c>
      <c r="AO12" s="131">
        <v>2</v>
      </c>
      <c r="AP12" s="152">
        <v>37232.23</v>
      </c>
      <c r="AR12" s="131"/>
      <c r="AS12" s="152"/>
      <c r="AU12" s="131">
        <v>3</v>
      </c>
      <c r="AV12" s="152">
        <v>12418.32</v>
      </c>
      <c r="AX12" s="131"/>
      <c r="AY12" s="152"/>
      <c r="BA12" s="131"/>
      <c r="BB12" s="152"/>
      <c r="BD12" s="131">
        <v>2</v>
      </c>
      <c r="BE12" s="152">
        <v>2325.31</v>
      </c>
      <c r="BG12" s="131"/>
      <c r="BH12" s="152"/>
      <c r="BJ12" s="131">
        <v>2</v>
      </c>
      <c r="BK12" s="152">
        <v>4745.19</v>
      </c>
      <c r="BM12" s="131">
        <v>5</v>
      </c>
      <c r="BN12" s="152">
        <v>76240.03</v>
      </c>
      <c r="BP12" s="131"/>
      <c r="BQ12" s="152"/>
      <c r="BS12" s="131">
        <v>1</v>
      </c>
      <c r="BT12" s="152">
        <v>1563.21</v>
      </c>
      <c r="BV12" s="131"/>
      <c r="BW12" s="152"/>
    </row>
    <row r="13" spans="2:75" ht="14.25">
      <c r="B13" s="131"/>
      <c r="C13" s="152"/>
      <c r="E13" s="131">
        <v>1</v>
      </c>
      <c r="F13" s="152">
        <v>7322.12</v>
      </c>
      <c r="H13" s="131">
        <v>3</v>
      </c>
      <c r="I13" s="152">
        <v>3101.41</v>
      </c>
      <c r="K13" s="131">
        <v>2</v>
      </c>
      <c r="L13" s="152">
        <v>1617.9</v>
      </c>
      <c r="N13" s="131"/>
      <c r="O13" s="152"/>
      <c r="Q13" s="131"/>
      <c r="R13" s="152"/>
      <c r="T13" s="131"/>
      <c r="U13" s="152"/>
      <c r="W13" s="131">
        <v>2</v>
      </c>
      <c r="X13" s="152">
        <v>13090.77</v>
      </c>
      <c r="Z13" s="131"/>
      <c r="AA13" s="152"/>
      <c r="AC13" s="131"/>
      <c r="AD13" s="152"/>
      <c r="AF13" s="131"/>
      <c r="AG13" s="152"/>
      <c r="AI13" s="131">
        <v>12</v>
      </c>
      <c r="AJ13" s="152">
        <v>209145.57</v>
      </c>
      <c r="AL13" s="131"/>
      <c r="AM13" s="152"/>
      <c r="AO13" s="131">
        <v>1</v>
      </c>
      <c r="AP13" s="152">
        <v>2450.44</v>
      </c>
      <c r="AR13" s="131"/>
      <c r="AS13" s="152"/>
      <c r="AU13" s="131">
        <v>6</v>
      </c>
      <c r="AV13" s="152">
        <v>22102.04</v>
      </c>
      <c r="AX13" s="131"/>
      <c r="AY13" s="152"/>
      <c r="BA13" s="131"/>
      <c r="BB13" s="152"/>
      <c r="BD13" s="131">
        <v>20</v>
      </c>
      <c r="BE13" s="152">
        <v>326283.51</v>
      </c>
      <c r="BG13" s="131"/>
      <c r="BH13" s="152"/>
      <c r="BJ13" s="131"/>
      <c r="BK13" s="152"/>
      <c r="BM13" s="131">
        <v>3</v>
      </c>
      <c r="BN13" s="152">
        <v>12936.48</v>
      </c>
      <c r="BP13" s="131"/>
      <c r="BQ13" s="152"/>
      <c r="BS13" s="131">
        <v>1</v>
      </c>
      <c r="BT13" s="152">
        <v>23154.64</v>
      </c>
      <c r="BV13" s="131"/>
      <c r="BW13" s="152"/>
    </row>
    <row r="14" spans="2:75" ht="14.25">
      <c r="B14" s="131"/>
      <c r="C14" s="152"/>
      <c r="E14" s="131">
        <v>1</v>
      </c>
      <c r="F14" s="152">
        <v>7368.12</v>
      </c>
      <c r="H14" s="131">
        <v>6</v>
      </c>
      <c r="I14" s="152">
        <v>10547.67</v>
      </c>
      <c r="K14" s="131">
        <v>1</v>
      </c>
      <c r="L14" s="152">
        <v>2263.89</v>
      </c>
      <c r="N14" s="131"/>
      <c r="O14" s="152"/>
      <c r="Q14" s="131"/>
      <c r="R14" s="152"/>
      <c r="T14" s="131"/>
      <c r="U14" s="152"/>
      <c r="W14" s="131">
        <v>2</v>
      </c>
      <c r="X14" s="152">
        <v>4650.23</v>
      </c>
      <c r="Z14" s="131"/>
      <c r="AA14" s="152"/>
      <c r="AC14" s="131"/>
      <c r="AD14" s="152"/>
      <c r="AF14" s="131"/>
      <c r="AG14" s="152"/>
      <c r="AI14" s="131">
        <v>2</v>
      </c>
      <c r="AJ14" s="152">
        <v>5451.11</v>
      </c>
      <c r="AL14" s="131"/>
      <c r="AM14" s="152"/>
      <c r="AO14" s="131">
        <v>5</v>
      </c>
      <c r="AP14" s="152">
        <v>10720.91</v>
      </c>
      <c r="AR14" s="131"/>
      <c r="AS14" s="152"/>
      <c r="AU14" s="131"/>
      <c r="AV14" s="152"/>
      <c r="AX14" s="131"/>
      <c r="AY14" s="152"/>
      <c r="BA14" s="131"/>
      <c r="BB14" s="152"/>
      <c r="BD14" s="131">
        <v>8</v>
      </c>
      <c r="BE14" s="152">
        <v>33892.31</v>
      </c>
      <c r="BG14" s="131"/>
      <c r="BH14" s="152"/>
      <c r="BJ14" s="131"/>
      <c r="BK14" s="152"/>
      <c r="BM14" s="131"/>
      <c r="BN14" s="152"/>
      <c r="BP14" s="131"/>
      <c r="BQ14" s="152"/>
      <c r="BS14" s="131">
        <v>3</v>
      </c>
      <c r="BT14" s="152">
        <v>86104.84</v>
      </c>
      <c r="BV14" s="131"/>
      <c r="BW14" s="152"/>
    </row>
    <row r="15" spans="2:75" ht="14.25">
      <c r="B15" s="131"/>
      <c r="C15" s="152"/>
      <c r="E15" s="131">
        <v>1</v>
      </c>
      <c r="F15" s="152">
        <v>1128.49</v>
      </c>
      <c r="H15" s="131">
        <v>2</v>
      </c>
      <c r="I15" s="152">
        <v>5186.27</v>
      </c>
      <c r="K15" s="131">
        <v>1</v>
      </c>
      <c r="L15" s="152">
        <v>2791.48</v>
      </c>
      <c r="N15" s="131"/>
      <c r="O15" s="152"/>
      <c r="Q15" s="131"/>
      <c r="R15" s="152"/>
      <c r="T15" s="131"/>
      <c r="U15" s="152"/>
      <c r="W15" s="131">
        <v>2</v>
      </c>
      <c r="X15" s="152">
        <v>7788.67</v>
      </c>
      <c r="Z15" s="131"/>
      <c r="AA15" s="152"/>
      <c r="AC15" s="131"/>
      <c r="AD15" s="152"/>
      <c r="AF15" s="131"/>
      <c r="AG15" s="152"/>
      <c r="AI15" s="131"/>
      <c r="AJ15" s="152"/>
      <c r="AL15" s="131"/>
      <c r="AM15" s="152"/>
      <c r="AO15" s="131"/>
      <c r="AP15" s="152"/>
      <c r="AR15" s="131"/>
      <c r="AS15" s="152"/>
      <c r="AU15" s="131"/>
      <c r="AV15" s="152"/>
      <c r="AX15" s="131"/>
      <c r="AY15" s="152"/>
      <c r="BA15" s="131"/>
      <c r="BB15" s="152"/>
      <c r="BD15" s="131">
        <v>4</v>
      </c>
      <c r="BE15" s="152">
        <v>5710.26</v>
      </c>
      <c r="BG15" s="131"/>
      <c r="BH15" s="152"/>
      <c r="BJ15" s="131"/>
      <c r="BK15" s="152"/>
      <c r="BM15" s="131"/>
      <c r="BN15" s="152"/>
      <c r="BP15" s="131"/>
      <c r="BQ15" s="152"/>
      <c r="BS15" s="131">
        <v>10</v>
      </c>
      <c r="BT15" s="152">
        <v>19849.03</v>
      </c>
      <c r="BV15" s="131"/>
      <c r="BW15" s="152"/>
    </row>
    <row r="16" spans="2:75" ht="14.25">
      <c r="B16" s="131"/>
      <c r="C16" s="152"/>
      <c r="E16" s="131">
        <v>1</v>
      </c>
      <c r="F16" s="152">
        <v>1484.66</v>
      </c>
      <c r="H16" s="131">
        <v>5</v>
      </c>
      <c r="I16" s="152">
        <v>6625.21</v>
      </c>
      <c r="K16" s="131">
        <v>1</v>
      </c>
      <c r="L16" s="152">
        <v>1276.61</v>
      </c>
      <c r="N16" s="131"/>
      <c r="O16" s="152"/>
      <c r="Q16" s="131"/>
      <c r="R16" s="152"/>
      <c r="T16" s="131"/>
      <c r="U16" s="152"/>
      <c r="W16" s="131">
        <v>6</v>
      </c>
      <c r="X16" s="152">
        <v>23260.95</v>
      </c>
      <c r="Z16" s="131"/>
      <c r="AA16" s="152"/>
      <c r="AC16" s="131"/>
      <c r="AD16" s="152"/>
      <c r="AF16" s="131"/>
      <c r="AG16" s="152"/>
      <c r="AI16" s="131"/>
      <c r="AJ16" s="152"/>
      <c r="AL16" s="131"/>
      <c r="AM16" s="152"/>
      <c r="AO16" s="131"/>
      <c r="AP16" s="152"/>
      <c r="AR16" s="131"/>
      <c r="AS16" s="152"/>
      <c r="AU16" s="131"/>
      <c r="AV16" s="152"/>
      <c r="AX16" s="131"/>
      <c r="AY16" s="152"/>
      <c r="BA16" s="131"/>
      <c r="BB16" s="152"/>
      <c r="BD16" s="131">
        <v>2</v>
      </c>
      <c r="BE16" s="152">
        <v>2232.41</v>
      </c>
      <c r="BG16" s="131"/>
      <c r="BH16" s="152"/>
      <c r="BJ16" s="131"/>
      <c r="BK16" s="152"/>
      <c r="BM16" s="131"/>
      <c r="BN16" s="152"/>
      <c r="BP16" s="131"/>
      <c r="BQ16" s="152"/>
      <c r="BS16" s="131">
        <v>1</v>
      </c>
      <c r="BT16" s="152">
        <v>1401.67</v>
      </c>
      <c r="BV16" s="131"/>
      <c r="BW16" s="152"/>
    </row>
    <row r="17" spans="2:75" ht="14.25">
      <c r="B17" s="131"/>
      <c r="C17" s="152"/>
      <c r="E17" s="131"/>
      <c r="F17" s="152"/>
      <c r="H17" s="131">
        <v>4</v>
      </c>
      <c r="I17" s="152">
        <v>11701.4</v>
      </c>
      <c r="K17" s="131">
        <v>1</v>
      </c>
      <c r="L17" s="152">
        <v>916.32</v>
      </c>
      <c r="N17" s="131"/>
      <c r="O17" s="152"/>
      <c r="Q17" s="131"/>
      <c r="R17" s="152"/>
      <c r="T17" s="131"/>
      <c r="U17" s="152"/>
      <c r="W17" s="131"/>
      <c r="X17" s="152"/>
      <c r="Z17" s="131"/>
      <c r="AA17" s="152"/>
      <c r="AC17" s="131"/>
      <c r="AD17" s="152"/>
      <c r="AF17" s="131"/>
      <c r="AG17" s="152"/>
      <c r="AI17" s="131"/>
      <c r="AJ17" s="152"/>
      <c r="AL17" s="131"/>
      <c r="AM17" s="152"/>
      <c r="AO17" s="131"/>
      <c r="AP17" s="152"/>
      <c r="AR17" s="131"/>
      <c r="AS17" s="152"/>
      <c r="AU17" s="131"/>
      <c r="AV17" s="152"/>
      <c r="AX17" s="131"/>
      <c r="AY17" s="152"/>
      <c r="BA17" s="131"/>
      <c r="BB17" s="152"/>
      <c r="BD17" s="131">
        <v>1</v>
      </c>
      <c r="BE17" s="152">
        <v>19792.87</v>
      </c>
      <c r="BG17" s="131"/>
      <c r="BH17" s="152"/>
      <c r="BJ17" s="131"/>
      <c r="BK17" s="152"/>
      <c r="BM17" s="131"/>
      <c r="BN17" s="152"/>
      <c r="BP17" s="131"/>
      <c r="BQ17" s="152"/>
      <c r="BS17" s="131">
        <v>3</v>
      </c>
      <c r="BT17" s="152">
        <v>5074.42</v>
      </c>
      <c r="BV17" s="131"/>
      <c r="BW17" s="152"/>
    </row>
    <row r="18" spans="2:75" ht="14.25">
      <c r="B18" s="131"/>
      <c r="C18" s="152"/>
      <c r="E18" s="131"/>
      <c r="F18" s="152"/>
      <c r="H18" s="131">
        <v>1</v>
      </c>
      <c r="I18" s="152">
        <v>2128.2</v>
      </c>
      <c r="K18" s="131">
        <v>1</v>
      </c>
      <c r="L18" s="152">
        <v>3446.26</v>
      </c>
      <c r="N18" s="131"/>
      <c r="O18" s="152"/>
      <c r="Q18" s="131"/>
      <c r="R18" s="152"/>
      <c r="T18" s="131"/>
      <c r="U18" s="152"/>
      <c r="W18" s="131"/>
      <c r="X18" s="152"/>
      <c r="Z18" s="131"/>
      <c r="AA18" s="152"/>
      <c r="AC18" s="131"/>
      <c r="AD18" s="152"/>
      <c r="AF18" s="131"/>
      <c r="AG18" s="152"/>
      <c r="AI18" s="131"/>
      <c r="AJ18" s="152"/>
      <c r="AL18" s="131"/>
      <c r="AM18" s="152"/>
      <c r="AO18" s="131"/>
      <c r="AP18" s="152"/>
      <c r="AR18" s="131"/>
      <c r="AS18" s="152"/>
      <c r="AU18" s="131"/>
      <c r="AV18" s="152"/>
      <c r="AX18" s="131"/>
      <c r="AY18" s="152"/>
      <c r="BA18" s="131"/>
      <c r="BB18" s="152"/>
      <c r="BD18" s="131"/>
      <c r="BE18" s="152"/>
      <c r="BG18" s="131"/>
      <c r="BH18" s="152"/>
      <c r="BJ18" s="131"/>
      <c r="BK18" s="152"/>
      <c r="BM18" s="131"/>
      <c r="BN18" s="152"/>
      <c r="BP18" s="131"/>
      <c r="BQ18" s="152"/>
      <c r="BS18" s="131">
        <v>2</v>
      </c>
      <c r="BT18" s="152">
        <v>8295.14</v>
      </c>
      <c r="BV18" s="131"/>
      <c r="BW18" s="152"/>
    </row>
    <row r="19" spans="2:75" ht="14.25">
      <c r="B19" s="131"/>
      <c r="C19" s="152"/>
      <c r="E19" s="131"/>
      <c r="F19" s="152"/>
      <c r="H19" s="131"/>
      <c r="I19" s="152"/>
      <c r="K19" s="131">
        <v>1</v>
      </c>
      <c r="L19" s="152">
        <v>1539.84</v>
      </c>
      <c r="N19" s="131"/>
      <c r="O19" s="152"/>
      <c r="Q19" s="131"/>
      <c r="R19" s="152"/>
      <c r="T19" s="131"/>
      <c r="U19" s="152"/>
      <c r="W19" s="131"/>
      <c r="X19" s="152"/>
      <c r="Z19" s="131"/>
      <c r="AA19" s="152"/>
      <c r="AC19" s="131"/>
      <c r="AD19" s="152"/>
      <c r="AF19" s="131"/>
      <c r="AG19" s="152"/>
      <c r="AI19" s="131"/>
      <c r="AJ19" s="152"/>
      <c r="AL19" s="131"/>
      <c r="AM19" s="152"/>
      <c r="AO19" s="131"/>
      <c r="AP19" s="152"/>
      <c r="AR19" s="131"/>
      <c r="AS19" s="152"/>
      <c r="AU19" s="131"/>
      <c r="AV19" s="152"/>
      <c r="AX19" s="131"/>
      <c r="AY19" s="152"/>
      <c r="BA19" s="131"/>
      <c r="BB19" s="152"/>
      <c r="BD19" s="131"/>
      <c r="BE19" s="152"/>
      <c r="BG19" s="131"/>
      <c r="BH19" s="152"/>
      <c r="BJ19" s="131"/>
      <c r="BK19" s="152"/>
      <c r="BM19" s="131"/>
      <c r="BN19" s="152"/>
      <c r="BP19" s="131"/>
      <c r="BQ19" s="152"/>
      <c r="BS19" s="131">
        <v>6</v>
      </c>
      <c r="BT19" s="152">
        <v>120778.86</v>
      </c>
      <c r="BV19" s="131"/>
      <c r="BW19" s="152"/>
    </row>
    <row r="20" spans="2:75" ht="14.25">
      <c r="B20" s="131"/>
      <c r="C20" s="152"/>
      <c r="E20" s="131"/>
      <c r="F20" s="152"/>
      <c r="H20" s="131"/>
      <c r="I20" s="152"/>
      <c r="K20" s="131">
        <v>2</v>
      </c>
      <c r="L20" s="152">
        <v>2487.22</v>
      </c>
      <c r="N20" s="131"/>
      <c r="O20" s="152"/>
      <c r="Q20" s="131"/>
      <c r="R20" s="152"/>
      <c r="T20" s="131"/>
      <c r="U20" s="152"/>
      <c r="W20" s="131"/>
      <c r="X20" s="152"/>
      <c r="Z20" s="131"/>
      <c r="AA20" s="152"/>
      <c r="AC20" s="131"/>
      <c r="AD20" s="152"/>
      <c r="AF20" s="131"/>
      <c r="AG20" s="152"/>
      <c r="AI20" s="131"/>
      <c r="AJ20" s="152"/>
      <c r="AL20" s="131"/>
      <c r="AM20" s="152"/>
      <c r="AO20" s="131"/>
      <c r="AP20" s="152"/>
      <c r="AR20" s="131"/>
      <c r="AS20" s="152"/>
      <c r="AU20" s="131"/>
      <c r="AV20" s="152"/>
      <c r="AX20" s="131"/>
      <c r="AY20" s="152"/>
      <c r="BA20" s="131"/>
      <c r="BB20" s="152"/>
      <c r="BD20" s="131"/>
      <c r="BE20" s="152"/>
      <c r="BG20" s="131"/>
      <c r="BH20" s="152"/>
      <c r="BJ20" s="131"/>
      <c r="BK20" s="152"/>
      <c r="BM20" s="131"/>
      <c r="BN20" s="152"/>
      <c r="BP20" s="131"/>
      <c r="BQ20" s="152"/>
      <c r="BS20" s="131">
        <v>9</v>
      </c>
      <c r="BT20" s="152">
        <v>40384.86</v>
      </c>
      <c r="BV20" s="131"/>
      <c r="BW20" s="152"/>
    </row>
    <row r="21" spans="2:75" ht="14.25">
      <c r="B21" s="131"/>
      <c r="C21" s="152"/>
      <c r="E21" s="131"/>
      <c r="F21" s="152"/>
      <c r="H21" s="131"/>
      <c r="I21" s="152"/>
      <c r="K21" s="131">
        <v>1</v>
      </c>
      <c r="L21" s="152">
        <v>1184.76</v>
      </c>
      <c r="N21" s="131"/>
      <c r="O21" s="152"/>
      <c r="Q21" s="131"/>
      <c r="R21" s="152"/>
      <c r="T21" s="131"/>
      <c r="U21" s="152"/>
      <c r="W21" s="131"/>
      <c r="X21" s="152"/>
      <c r="Z21" s="131"/>
      <c r="AA21" s="152"/>
      <c r="AC21" s="131"/>
      <c r="AD21" s="152"/>
      <c r="AF21" s="131"/>
      <c r="AG21" s="152"/>
      <c r="AI21" s="131"/>
      <c r="AJ21" s="152"/>
      <c r="AL21" s="131"/>
      <c r="AM21" s="152"/>
      <c r="AO21" s="131"/>
      <c r="AP21" s="152"/>
      <c r="AR21" s="131"/>
      <c r="AS21" s="152"/>
      <c r="AU21" s="131"/>
      <c r="AV21" s="152"/>
      <c r="AX21" s="131"/>
      <c r="AY21" s="152"/>
      <c r="BA21" s="131"/>
      <c r="BB21" s="152"/>
      <c r="BD21" s="131"/>
      <c r="BE21" s="152"/>
      <c r="BG21" s="131"/>
      <c r="BH21" s="152"/>
      <c r="BJ21" s="131"/>
      <c r="BK21" s="152"/>
      <c r="BM21" s="131"/>
      <c r="BN21" s="152"/>
      <c r="BP21" s="131"/>
      <c r="BQ21" s="152"/>
      <c r="BS21" s="131">
        <v>3</v>
      </c>
      <c r="BT21" s="152">
        <v>7606.16</v>
      </c>
      <c r="BV21" s="131"/>
      <c r="BW21" s="152"/>
    </row>
    <row r="22" spans="2:75" ht="14.25">
      <c r="B22" s="131"/>
      <c r="C22" s="152"/>
      <c r="E22" s="131"/>
      <c r="F22" s="152"/>
      <c r="H22" s="131"/>
      <c r="I22" s="152"/>
      <c r="K22" s="131">
        <v>3</v>
      </c>
      <c r="L22" s="152">
        <v>6630.43</v>
      </c>
      <c r="N22" s="131"/>
      <c r="O22" s="152"/>
      <c r="Q22" s="131"/>
      <c r="R22" s="152"/>
      <c r="T22" s="131"/>
      <c r="U22" s="152"/>
      <c r="W22" s="131"/>
      <c r="X22" s="152"/>
      <c r="Z22" s="131"/>
      <c r="AA22" s="152"/>
      <c r="AC22" s="131"/>
      <c r="AD22" s="152"/>
      <c r="AF22" s="131"/>
      <c r="AG22" s="152"/>
      <c r="AI22" s="131"/>
      <c r="AJ22" s="152"/>
      <c r="AL22" s="131"/>
      <c r="AM22" s="152"/>
      <c r="AO22" s="131"/>
      <c r="AP22" s="152"/>
      <c r="AR22" s="131"/>
      <c r="AS22" s="152"/>
      <c r="AU22" s="131"/>
      <c r="AV22" s="152"/>
      <c r="AX22" s="131"/>
      <c r="AY22" s="152"/>
      <c r="BA22" s="131"/>
      <c r="BB22" s="152"/>
      <c r="BD22" s="131"/>
      <c r="BE22" s="152"/>
      <c r="BG22" s="131"/>
      <c r="BH22" s="152"/>
      <c r="BJ22" s="131"/>
      <c r="BK22" s="152"/>
      <c r="BM22" s="131"/>
      <c r="BN22" s="152"/>
      <c r="BP22" s="131"/>
      <c r="BQ22" s="152"/>
      <c r="BS22" s="131">
        <v>1</v>
      </c>
      <c r="BT22" s="152">
        <v>3698.09</v>
      </c>
      <c r="BV22" s="131"/>
      <c r="BW22" s="152"/>
    </row>
    <row r="23" spans="2:75" ht="14.25">
      <c r="B23" s="131"/>
      <c r="C23" s="152"/>
      <c r="E23" s="131"/>
      <c r="F23" s="152"/>
      <c r="H23" s="131"/>
      <c r="I23" s="152"/>
      <c r="K23" s="131">
        <v>2</v>
      </c>
      <c r="L23" s="152">
        <v>5016.23</v>
      </c>
      <c r="N23" s="131"/>
      <c r="O23" s="152"/>
      <c r="Q23" s="131"/>
      <c r="R23" s="152"/>
      <c r="T23" s="131"/>
      <c r="U23" s="152"/>
      <c r="W23" s="131"/>
      <c r="X23" s="152"/>
      <c r="Z23" s="131"/>
      <c r="AA23" s="152"/>
      <c r="AC23" s="131"/>
      <c r="AD23" s="152"/>
      <c r="AF23" s="131"/>
      <c r="AG23" s="152"/>
      <c r="AI23" s="131"/>
      <c r="AJ23" s="152"/>
      <c r="AL23" s="131"/>
      <c r="AM23" s="152"/>
      <c r="AO23" s="131"/>
      <c r="AP23" s="152"/>
      <c r="AR23" s="131"/>
      <c r="AS23" s="152"/>
      <c r="AU23" s="131"/>
      <c r="AV23" s="152"/>
      <c r="AX23" s="131"/>
      <c r="AY23" s="152"/>
      <c r="BA23" s="131"/>
      <c r="BB23" s="152"/>
      <c r="BD23" s="131"/>
      <c r="BE23" s="152"/>
      <c r="BG23" s="131"/>
      <c r="BH23" s="152"/>
      <c r="BJ23" s="131"/>
      <c r="BK23" s="152"/>
      <c r="BM23" s="131"/>
      <c r="BN23" s="152"/>
      <c r="BP23" s="131"/>
      <c r="BQ23" s="152"/>
      <c r="BS23" s="131">
        <v>3</v>
      </c>
      <c r="BT23" s="152">
        <v>20616.09</v>
      </c>
      <c r="BV23" s="131"/>
      <c r="BW23" s="152"/>
    </row>
    <row r="24" spans="2:75" ht="14.25">
      <c r="B24" s="131"/>
      <c r="C24" s="152"/>
      <c r="E24" s="131"/>
      <c r="F24" s="152"/>
      <c r="H24" s="131"/>
      <c r="I24" s="152"/>
      <c r="K24" s="131">
        <v>3</v>
      </c>
      <c r="L24" s="152">
        <v>15010.02</v>
      </c>
      <c r="N24" s="131"/>
      <c r="O24" s="152"/>
      <c r="Q24" s="131"/>
      <c r="R24" s="152"/>
      <c r="T24" s="131"/>
      <c r="U24" s="152"/>
      <c r="W24" s="131"/>
      <c r="X24" s="152"/>
      <c r="Z24" s="131"/>
      <c r="AA24" s="152"/>
      <c r="AC24" s="131"/>
      <c r="AD24" s="152"/>
      <c r="AF24" s="131"/>
      <c r="AG24" s="152"/>
      <c r="AI24" s="131"/>
      <c r="AJ24" s="152"/>
      <c r="AL24" s="131"/>
      <c r="AM24" s="152"/>
      <c r="AO24" s="131"/>
      <c r="AP24" s="152"/>
      <c r="AR24" s="131"/>
      <c r="AS24" s="152"/>
      <c r="AU24" s="131"/>
      <c r="AV24" s="152"/>
      <c r="AX24" s="131"/>
      <c r="AY24" s="152"/>
      <c r="BA24" s="131"/>
      <c r="BB24" s="152"/>
      <c r="BD24" s="131"/>
      <c r="BE24" s="152"/>
      <c r="BG24" s="131"/>
      <c r="BH24" s="152"/>
      <c r="BJ24" s="131"/>
      <c r="BK24" s="152"/>
      <c r="BM24" s="131"/>
      <c r="BN24" s="152"/>
      <c r="BP24" s="131"/>
      <c r="BQ24" s="152"/>
      <c r="BS24" s="131">
        <v>3</v>
      </c>
      <c r="BT24" s="152">
        <v>41780.49</v>
      </c>
      <c r="BV24" s="131"/>
      <c r="BW24" s="152"/>
    </row>
    <row r="25" spans="2:75" ht="14.25">
      <c r="B25" s="217"/>
      <c r="C25" s="218"/>
      <c r="E25" s="217"/>
      <c r="F25" s="218"/>
      <c r="H25" s="217"/>
      <c r="I25" s="218"/>
      <c r="K25" s="217">
        <v>1</v>
      </c>
      <c r="L25" s="218">
        <v>1412.34</v>
      </c>
      <c r="N25" s="217"/>
      <c r="O25" s="218"/>
      <c r="Q25" s="217"/>
      <c r="R25" s="218"/>
      <c r="T25" s="217"/>
      <c r="U25" s="218"/>
      <c r="W25" s="217"/>
      <c r="X25" s="218"/>
      <c r="Z25" s="217"/>
      <c r="AA25" s="218"/>
      <c r="AC25" s="217"/>
      <c r="AD25" s="218"/>
      <c r="AF25" s="217"/>
      <c r="AG25" s="218"/>
      <c r="AI25" s="217"/>
      <c r="AJ25" s="218"/>
      <c r="AL25" s="217"/>
      <c r="AM25" s="218"/>
      <c r="AO25" s="217"/>
      <c r="AP25" s="218"/>
      <c r="AR25" s="217"/>
      <c r="AS25" s="218"/>
      <c r="AU25" s="217"/>
      <c r="AV25" s="218"/>
      <c r="AX25" s="217"/>
      <c r="AY25" s="218"/>
      <c r="BA25" s="217"/>
      <c r="BB25" s="218"/>
      <c r="BD25" s="217"/>
      <c r="BE25" s="218"/>
      <c r="BG25" s="217"/>
      <c r="BH25" s="218"/>
      <c r="BJ25" s="217"/>
      <c r="BK25" s="218"/>
      <c r="BM25" s="217"/>
      <c r="BN25" s="218"/>
      <c r="BP25" s="217"/>
      <c r="BQ25" s="218"/>
      <c r="BS25" s="217">
        <v>12</v>
      </c>
      <c r="BT25" s="218">
        <v>66680.73</v>
      </c>
      <c r="BV25" s="217"/>
      <c r="BW25" s="218"/>
    </row>
    <row r="26" spans="2:75" ht="14.25">
      <c r="B26" s="217"/>
      <c r="C26" s="218"/>
      <c r="E26" s="217"/>
      <c r="F26" s="218"/>
      <c r="H26" s="217"/>
      <c r="I26" s="218"/>
      <c r="K26" s="217">
        <v>2</v>
      </c>
      <c r="L26" s="218">
        <v>2711.37</v>
      </c>
      <c r="N26" s="217"/>
      <c r="O26" s="218"/>
      <c r="Q26" s="217"/>
      <c r="R26" s="218"/>
      <c r="T26" s="217"/>
      <c r="U26" s="218"/>
      <c r="W26" s="217"/>
      <c r="X26" s="218"/>
      <c r="Z26" s="217"/>
      <c r="AA26" s="218"/>
      <c r="AC26" s="217"/>
      <c r="AD26" s="218"/>
      <c r="AF26" s="217"/>
      <c r="AG26" s="218"/>
      <c r="AI26" s="217"/>
      <c r="AJ26" s="218"/>
      <c r="AL26" s="217"/>
      <c r="AM26" s="218"/>
      <c r="AO26" s="217"/>
      <c r="AP26" s="218"/>
      <c r="AR26" s="217"/>
      <c r="AS26" s="218"/>
      <c r="AU26" s="217"/>
      <c r="AV26" s="218"/>
      <c r="AX26" s="217"/>
      <c r="AY26" s="218"/>
      <c r="BA26" s="217"/>
      <c r="BB26" s="218"/>
      <c r="BD26" s="217"/>
      <c r="BE26" s="218"/>
      <c r="BG26" s="217"/>
      <c r="BH26" s="218"/>
      <c r="BJ26" s="217"/>
      <c r="BK26" s="218"/>
      <c r="BM26" s="217"/>
      <c r="BN26" s="218"/>
      <c r="BP26" s="217"/>
      <c r="BQ26" s="218"/>
      <c r="BS26" s="217"/>
      <c r="BT26" s="218"/>
      <c r="BV26" s="217"/>
      <c r="BW26" s="218"/>
    </row>
    <row r="27" spans="2:75" ht="14.25">
      <c r="B27" s="217"/>
      <c r="C27" s="218"/>
      <c r="E27" s="217"/>
      <c r="F27" s="218"/>
      <c r="H27" s="217"/>
      <c r="I27" s="218"/>
      <c r="K27" s="217">
        <v>1</v>
      </c>
      <c r="L27" s="218">
        <v>1732.35</v>
      </c>
      <c r="N27" s="217"/>
      <c r="O27" s="218"/>
      <c r="Q27" s="217"/>
      <c r="R27" s="218"/>
      <c r="T27" s="217"/>
      <c r="U27" s="218"/>
      <c r="W27" s="217"/>
      <c r="X27" s="218"/>
      <c r="Z27" s="217"/>
      <c r="AA27" s="218"/>
      <c r="AC27" s="217"/>
      <c r="AD27" s="218"/>
      <c r="AF27" s="217"/>
      <c r="AG27" s="218"/>
      <c r="AI27" s="217"/>
      <c r="AJ27" s="218"/>
      <c r="AL27" s="217"/>
      <c r="AM27" s="218"/>
      <c r="AO27" s="217"/>
      <c r="AP27" s="218"/>
      <c r="AR27" s="217"/>
      <c r="AS27" s="218"/>
      <c r="AU27" s="217"/>
      <c r="AV27" s="218"/>
      <c r="AX27" s="217"/>
      <c r="AY27" s="218"/>
      <c r="BA27" s="217"/>
      <c r="BB27" s="218"/>
      <c r="BD27" s="217"/>
      <c r="BE27" s="218"/>
      <c r="BG27" s="217"/>
      <c r="BH27" s="218"/>
      <c r="BJ27" s="217"/>
      <c r="BK27" s="218"/>
      <c r="BM27" s="217"/>
      <c r="BN27" s="218"/>
      <c r="BP27" s="217"/>
      <c r="BQ27" s="218"/>
      <c r="BS27" s="217"/>
      <c r="BT27" s="218"/>
      <c r="BV27" s="217"/>
      <c r="BW27" s="218"/>
    </row>
    <row r="28" spans="2:75" ht="15" thickBot="1">
      <c r="B28" s="217"/>
      <c r="C28" s="218"/>
      <c r="E28" s="217"/>
      <c r="F28" s="218"/>
      <c r="H28" s="217"/>
      <c r="I28" s="218"/>
      <c r="K28" s="137">
        <v>1</v>
      </c>
      <c r="L28" s="153">
        <v>10610.49</v>
      </c>
      <c r="N28" s="217"/>
      <c r="O28" s="218"/>
      <c r="Q28" s="217"/>
      <c r="R28" s="218"/>
      <c r="T28" s="217"/>
      <c r="U28" s="218"/>
      <c r="W28" s="217"/>
      <c r="X28" s="218"/>
      <c r="Z28" s="217"/>
      <c r="AA28" s="218"/>
      <c r="AC28" s="217"/>
      <c r="AD28" s="218"/>
      <c r="AF28" s="217"/>
      <c r="AG28" s="218"/>
      <c r="AI28" s="217"/>
      <c r="AJ28" s="218"/>
      <c r="AL28" s="217"/>
      <c r="AM28" s="218"/>
      <c r="AO28" s="217"/>
      <c r="AP28" s="218"/>
      <c r="AR28" s="217"/>
      <c r="AS28" s="218"/>
      <c r="AU28" s="217"/>
      <c r="AV28" s="218"/>
      <c r="AX28" s="217"/>
      <c r="AY28" s="218"/>
      <c r="BA28" s="217"/>
      <c r="BB28" s="218"/>
      <c r="BD28" s="217"/>
      <c r="BE28" s="218"/>
      <c r="BG28" s="217"/>
      <c r="BH28" s="218"/>
      <c r="BJ28" s="217"/>
      <c r="BK28" s="218"/>
      <c r="BM28" s="217"/>
      <c r="BN28" s="218"/>
      <c r="BP28" s="217"/>
      <c r="BQ28" s="218"/>
      <c r="BS28" s="217"/>
      <c r="BT28" s="218"/>
      <c r="BV28" s="217"/>
      <c r="BW28" s="218"/>
    </row>
    <row r="29" spans="2:75" ht="14.25">
      <c r="B29" s="217"/>
      <c r="C29" s="218"/>
      <c r="E29" s="217"/>
      <c r="F29" s="218"/>
      <c r="H29" s="217"/>
      <c r="I29" s="218"/>
      <c r="N29" s="217"/>
      <c r="O29" s="218"/>
      <c r="Q29" s="217"/>
      <c r="R29" s="218"/>
      <c r="T29" s="217"/>
      <c r="U29" s="218"/>
      <c r="W29" s="217"/>
      <c r="X29" s="218"/>
      <c r="Z29" s="217"/>
      <c r="AA29" s="218"/>
      <c r="AC29" s="217"/>
      <c r="AD29" s="218"/>
      <c r="AF29" s="217"/>
      <c r="AG29" s="218"/>
      <c r="AI29" s="217"/>
      <c r="AJ29" s="218"/>
      <c r="AL29" s="217"/>
      <c r="AM29" s="218"/>
      <c r="AO29" s="217"/>
      <c r="AP29" s="218"/>
      <c r="AR29" s="217"/>
      <c r="AS29" s="218"/>
      <c r="AU29" s="217"/>
      <c r="AV29" s="218"/>
      <c r="AX29" s="217"/>
      <c r="AY29" s="218"/>
      <c r="BA29" s="217"/>
      <c r="BB29" s="218"/>
      <c r="BD29" s="217"/>
      <c r="BE29" s="218"/>
      <c r="BG29" s="217"/>
      <c r="BH29" s="218"/>
      <c r="BJ29" s="217"/>
      <c r="BK29" s="218"/>
      <c r="BM29" s="217"/>
      <c r="BN29" s="218"/>
      <c r="BP29" s="217"/>
      <c r="BQ29" s="218"/>
      <c r="BS29" s="217"/>
      <c r="BT29" s="218"/>
      <c r="BV29" s="217"/>
      <c r="BW29" s="218"/>
    </row>
    <row r="30" spans="2:75" ht="14.25">
      <c r="B30" s="217"/>
      <c r="C30" s="218"/>
      <c r="E30" s="217"/>
      <c r="F30" s="218"/>
      <c r="H30" s="217"/>
      <c r="I30" s="218"/>
      <c r="N30" s="217"/>
      <c r="O30" s="218"/>
      <c r="Q30" s="217"/>
      <c r="R30" s="218"/>
      <c r="T30" s="217"/>
      <c r="U30" s="218"/>
      <c r="W30" s="217"/>
      <c r="X30" s="218"/>
      <c r="Z30" s="217"/>
      <c r="AA30" s="218"/>
      <c r="AC30" s="217"/>
      <c r="AD30" s="218"/>
      <c r="AF30" s="217"/>
      <c r="AG30" s="218"/>
      <c r="AI30" s="217"/>
      <c r="AJ30" s="218"/>
      <c r="AL30" s="217"/>
      <c r="AM30" s="218"/>
      <c r="AO30" s="217"/>
      <c r="AP30" s="218"/>
      <c r="AR30" s="217"/>
      <c r="AS30" s="218"/>
      <c r="AU30" s="217"/>
      <c r="AV30" s="218"/>
      <c r="AX30" s="217"/>
      <c r="AY30" s="218"/>
      <c r="BA30" s="217"/>
      <c r="BB30" s="218"/>
      <c r="BD30" s="217"/>
      <c r="BE30" s="218"/>
      <c r="BG30" s="217"/>
      <c r="BH30" s="218"/>
      <c r="BJ30" s="217"/>
      <c r="BK30" s="218"/>
      <c r="BM30" s="217"/>
      <c r="BN30" s="218"/>
      <c r="BP30" s="217"/>
      <c r="BQ30" s="218"/>
      <c r="BS30" s="217"/>
      <c r="BT30" s="218"/>
      <c r="BV30" s="217"/>
      <c r="BW30" s="218"/>
    </row>
    <row r="31" spans="2:75" ht="15" thickBot="1">
      <c r="B31" s="137"/>
      <c r="C31" s="153"/>
      <c r="E31" s="137"/>
      <c r="F31" s="153"/>
      <c r="H31" s="137"/>
      <c r="I31" s="153"/>
      <c r="N31" s="137"/>
      <c r="O31" s="153"/>
      <c r="Q31" s="137"/>
      <c r="R31" s="153"/>
      <c r="T31" s="137"/>
      <c r="U31" s="153"/>
      <c r="W31" s="137"/>
      <c r="X31" s="153"/>
      <c r="Z31" s="137"/>
      <c r="AA31" s="153"/>
      <c r="AC31" s="137"/>
      <c r="AD31" s="153"/>
      <c r="AF31" s="137"/>
      <c r="AG31" s="153"/>
      <c r="AI31" s="137"/>
      <c r="AJ31" s="153"/>
      <c r="AL31" s="137"/>
      <c r="AM31" s="153"/>
      <c r="AO31" s="137"/>
      <c r="AP31" s="153"/>
      <c r="AR31" s="137"/>
      <c r="AS31" s="153"/>
      <c r="AU31" s="137"/>
      <c r="AV31" s="153"/>
      <c r="AX31" s="137"/>
      <c r="AY31" s="153"/>
      <c r="BA31" s="137"/>
      <c r="BB31" s="153"/>
      <c r="BD31" s="137"/>
      <c r="BE31" s="153"/>
      <c r="BG31" s="137"/>
      <c r="BH31" s="153"/>
      <c r="BJ31" s="137"/>
      <c r="BK31" s="153"/>
      <c r="BM31" s="137"/>
      <c r="BN31" s="153"/>
      <c r="BP31" s="137"/>
      <c r="BQ31" s="153"/>
      <c r="BS31" s="137"/>
      <c r="BT31" s="153"/>
      <c r="BV31" s="137"/>
      <c r="BW31" s="153"/>
    </row>
    <row r="33" spans="11:12" ht="14.25">
      <c r="K33" s="1"/>
      <c r="L33" s="1"/>
    </row>
    <row r="34" spans="11:12" ht="14.25">
      <c r="K34" s="1"/>
      <c r="L34" s="1"/>
    </row>
  </sheetData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arao</cp:lastModifiedBy>
  <cp:lastPrinted>2001-01-11T15:52:03Z</cp:lastPrinted>
  <dcterms:created xsi:type="dcterms:W3CDTF">2000-05-30T19:54:32Z</dcterms:created>
  <dcterms:modified xsi:type="dcterms:W3CDTF">2001-03-27T20:37:00Z</dcterms:modified>
  <cp:category/>
  <cp:version/>
  <cp:contentType/>
  <cp:contentStatus/>
</cp:coreProperties>
</file>